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filterPrivacy="1" defaultThemeVersion="124226"/>
  <xr:revisionPtr revIDLastSave="0" documentId="13_ncr:1_{CB73A9AE-8997-4D16-9D77-3FB2E296EE61}" xr6:coauthVersionLast="45" xr6:coauthVersionMax="45" xr10:uidLastSave="{00000000-0000-0000-0000-000000000000}"/>
  <bookViews>
    <workbookView xWindow="-120" yWindow="-120" windowWidth="29040" windowHeight="15840" tabRatio="969" firstSheet="1" activeTab="1" xr2:uid="{00000000-000D-0000-FFFF-FFFF00000000}"/>
  </bookViews>
  <sheets>
    <sheet name="ОБЩИЙ ПРАЙС ЛИСТ" sheetId="579" r:id="rId1"/>
    <sheet name="КОМПЛЕКТЫ ДОМОФОНОВ" sheetId="553" r:id="rId2"/>
    <sheet name="ДОМОФОНЫ" sheetId="560" r:id="rId3"/>
    <sheet name="МНОГОКВАРТИРНЫЕ ДОМОФОНЫ" sheetId="554" r:id="rId4"/>
    <sheet name="HD ВИДЕО" sheetId="574" r:id="rId5"/>
    <sheet name="IP ВИДЕО" sheetId="575" r:id="rId6"/>
    <sheet name="СЕТЕВОЕ ОБОРУДОВАНИЕ" sheetId="578" r:id="rId7"/>
    <sheet name="КОНТРОЛЬ ДОСТУПА" sheetId="531" r:id="rId8"/>
    <sheet name="РЕЧЕВОЕ ОПОВЕЩЕНИЕ" sheetId="561" r:id="rId9"/>
    <sheet name="ИСТОЧНИКИ ПИТАНИЯ" sheetId="562" r:id="rId10"/>
    <sheet name="CCTV СОПУТСТВУЮЩЕЕ" sheetId="550" r:id="rId11"/>
  </sheets>
  <definedNames>
    <definedName name="_xlnm._FilterDatabase" localSheetId="10" hidden="1">'CCTV СОПУТСТВУЮЩЕЕ'!$B$9:$E$49</definedName>
    <definedName name="_xlnm._FilterDatabase" localSheetId="9" hidden="1">'ИСТОЧНИКИ ПИТАНИЯ'!$B$10:$E$84</definedName>
    <definedName name="_xlnm._FilterDatabase" localSheetId="0" hidden="1">'ОБЩИЙ ПРАЙС ЛИСТ'!$A$4:$I$799</definedName>
    <definedName name="_xlnm._FilterDatabase" localSheetId="8" hidden="1">'РЕЧЕВОЕ ОПОВЕЩЕНИЕ'!$B$9:$E$70</definedName>
    <definedName name="_xlnm.Print_Area" localSheetId="10">'CCTV СОПУТСТВУЮЩЕЕ'!$B$2:$K$95</definedName>
    <definedName name="_xlnm.Print_Area" localSheetId="4">'HD ВИДЕО'!$B$2:$J$43</definedName>
    <definedName name="_xlnm.Print_Area" localSheetId="5">'IP ВИДЕО'!$B$2:$K$56</definedName>
    <definedName name="_xlnm.Print_Area" localSheetId="2">ДОМОФОНЫ!$B$2:$J$158</definedName>
    <definedName name="_xlnm.Print_Area" localSheetId="9">'ИСТОЧНИКИ ПИТАНИЯ'!$B$2:$K$87</definedName>
    <definedName name="_xlnm.Print_Area" localSheetId="1">'КОМПЛЕКТЫ ДОМОФОНОВ'!$B$2:$K$16</definedName>
    <definedName name="_xlnm.Print_Area" localSheetId="7">'КОНТРОЛЬ ДОСТУПА'!$B$2:$K$198</definedName>
    <definedName name="_xlnm.Print_Area" localSheetId="3">'МНОГОКВАРТИРНЫЕ ДОМОФОНЫ'!$B$2:$L$37</definedName>
    <definedName name="_xlnm.Print_Area" localSheetId="8">'РЕЧЕВОЕ ОПОВЕЩЕНИЕ'!$B$2:$K$70</definedName>
    <definedName name="_xlnm.Print_Area" localSheetId="6">'СЕТЕВОЕ ОБОРУДОВАНИЕ'!$B$2:$K$26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53" i="550" l="1"/>
  <c r="F52" i="550"/>
  <c r="H31" i="554" l="1"/>
  <c r="H30" i="554"/>
  <c r="H29" i="554"/>
  <c r="H28" i="554"/>
  <c r="H27" i="554"/>
  <c r="H26" i="554"/>
  <c r="H25" i="554"/>
  <c r="H24" i="554"/>
  <c r="H23" i="554"/>
  <c r="H22" i="554"/>
  <c r="H21" i="554"/>
  <c r="H20" i="554"/>
  <c r="H19" i="554"/>
  <c r="H17" i="554"/>
  <c r="H16" i="554"/>
  <c r="H15" i="554"/>
  <c r="H14" i="554"/>
  <c r="H13" i="554"/>
  <c r="H12" i="554"/>
  <c r="H11" i="554"/>
  <c r="H10" i="554"/>
  <c r="G31" i="554"/>
  <c r="G30" i="554"/>
  <c r="G29" i="554"/>
  <c r="G28" i="554"/>
  <c r="G27" i="554"/>
  <c r="G26" i="554"/>
  <c r="G25" i="554"/>
  <c r="G24" i="554"/>
  <c r="G23" i="554"/>
  <c r="G22" i="554"/>
  <c r="G21" i="554"/>
  <c r="G20" i="554"/>
  <c r="G19" i="554"/>
  <c r="G17" i="554"/>
  <c r="G16" i="554"/>
  <c r="G15" i="554"/>
  <c r="G14" i="554"/>
  <c r="G13" i="554"/>
  <c r="G12" i="554"/>
  <c r="G11" i="554"/>
  <c r="G10" i="554"/>
  <c r="F31" i="554"/>
  <c r="F30" i="554"/>
  <c r="F29" i="554"/>
  <c r="F28" i="554"/>
  <c r="F27" i="554"/>
  <c r="F26" i="554"/>
  <c r="F25" i="554"/>
  <c r="F24" i="554"/>
  <c r="F23" i="554"/>
  <c r="F22" i="554"/>
  <c r="F21" i="554"/>
  <c r="F20" i="554"/>
  <c r="F19" i="554"/>
  <c r="F17" i="554"/>
  <c r="F16" i="554"/>
  <c r="F15" i="554"/>
  <c r="F14" i="554"/>
  <c r="F13" i="554"/>
  <c r="F12" i="554"/>
  <c r="F11" i="554"/>
  <c r="F10" i="554"/>
  <c r="J70" i="561" l="1"/>
  <c r="I70" i="561" s="1"/>
  <c r="H70" i="561"/>
  <c r="G70" i="561"/>
  <c r="F70" i="561"/>
  <c r="J69" i="561"/>
  <c r="I69" i="561"/>
  <c r="H69" i="561"/>
  <c r="G69" i="561"/>
  <c r="F69" i="561"/>
  <c r="J68" i="561"/>
  <c r="I68" i="561"/>
  <c r="H68" i="561"/>
  <c r="G68" i="561"/>
  <c r="F68" i="561"/>
  <c r="J66" i="561"/>
  <c r="I66" i="561" s="1"/>
  <c r="H66" i="561"/>
  <c r="G66" i="561"/>
  <c r="F66" i="561"/>
  <c r="J65" i="561"/>
  <c r="I65" i="561"/>
  <c r="H65" i="561"/>
  <c r="G65" i="561"/>
  <c r="F65" i="561"/>
  <c r="J64" i="561"/>
  <c r="I64" i="561"/>
  <c r="H64" i="561"/>
  <c r="G64" i="561"/>
  <c r="F64" i="561"/>
  <c r="J62" i="561"/>
  <c r="I62" i="561" s="1"/>
  <c r="H62" i="561"/>
  <c r="G62" i="561"/>
  <c r="F62" i="561"/>
  <c r="J61" i="561"/>
  <c r="I61" i="561"/>
  <c r="H61" i="561"/>
  <c r="G61" i="561"/>
  <c r="F61" i="561"/>
  <c r="J60" i="561"/>
  <c r="I60" i="561"/>
  <c r="H60" i="561"/>
  <c r="G60" i="561"/>
  <c r="F60" i="561"/>
  <c r="J59" i="561"/>
  <c r="I59" i="561" s="1"/>
  <c r="H59" i="561"/>
  <c r="G59" i="561"/>
  <c r="F59" i="561"/>
  <c r="J58" i="561"/>
  <c r="I58" i="561" s="1"/>
  <c r="H58" i="561"/>
  <c r="G58" i="561"/>
  <c r="F58" i="561"/>
  <c r="J57" i="561"/>
  <c r="I57" i="561"/>
  <c r="H57" i="561"/>
  <c r="G57" i="561"/>
  <c r="F57" i="561"/>
  <c r="J55" i="561"/>
  <c r="I55" i="561"/>
  <c r="H55" i="561"/>
  <c r="G55" i="561"/>
  <c r="F55" i="561"/>
  <c r="J54" i="561"/>
  <c r="I54" i="561"/>
  <c r="H54" i="561"/>
  <c r="G54" i="561"/>
  <c r="F54" i="561"/>
  <c r="J53" i="561"/>
  <c r="I53" i="561"/>
  <c r="H53" i="561"/>
  <c r="G53" i="561"/>
  <c r="F53" i="561"/>
  <c r="J52" i="561"/>
  <c r="I52" i="561" s="1"/>
  <c r="H52" i="561"/>
  <c r="G52" i="561"/>
  <c r="F52" i="561"/>
  <c r="J51" i="561"/>
  <c r="I51" i="561"/>
  <c r="H51" i="561"/>
  <c r="G51" i="561"/>
  <c r="F51" i="561"/>
  <c r="J50" i="561"/>
  <c r="I50" i="561"/>
  <c r="H50" i="561"/>
  <c r="G50" i="561"/>
  <c r="F50" i="561"/>
  <c r="J49" i="561"/>
  <c r="I49" i="561"/>
  <c r="H49" i="561"/>
  <c r="G49" i="561"/>
  <c r="F49" i="561"/>
  <c r="J48" i="561"/>
  <c r="I48" i="561" s="1"/>
  <c r="H48" i="561"/>
  <c r="G48" i="561"/>
  <c r="F48" i="561"/>
  <c r="J47" i="561"/>
  <c r="I47" i="561"/>
  <c r="H47" i="561"/>
  <c r="G47" i="561"/>
  <c r="F47" i="561"/>
  <c r="J46" i="561"/>
  <c r="I46" i="561"/>
  <c r="H46" i="561"/>
  <c r="G46" i="561"/>
  <c r="F46" i="561"/>
  <c r="J45" i="561"/>
  <c r="I45" i="561"/>
  <c r="H45" i="561"/>
  <c r="G45" i="561"/>
  <c r="F45" i="561"/>
  <c r="J44" i="561"/>
  <c r="I44" i="561" s="1"/>
  <c r="H44" i="561"/>
  <c r="G44" i="561"/>
  <c r="F44" i="561"/>
  <c r="J43" i="561"/>
  <c r="I43" i="561"/>
  <c r="H43" i="561"/>
  <c r="G43" i="561"/>
  <c r="F43" i="561"/>
  <c r="J42" i="561"/>
  <c r="I42" i="561"/>
  <c r="H42" i="561"/>
  <c r="G42" i="561"/>
  <c r="F42" i="561"/>
  <c r="J41" i="561"/>
  <c r="I41" i="561"/>
  <c r="H41" i="561"/>
  <c r="G41" i="561"/>
  <c r="F41" i="561"/>
  <c r="J39" i="561"/>
  <c r="I39" i="561" s="1"/>
  <c r="H39" i="561"/>
  <c r="G39" i="561"/>
  <c r="F39" i="561"/>
  <c r="J38" i="561"/>
  <c r="I38" i="561" s="1"/>
  <c r="H38" i="561"/>
  <c r="G38" i="561"/>
  <c r="F38" i="561"/>
  <c r="J36" i="561"/>
  <c r="I36" i="561" s="1"/>
  <c r="H36" i="561"/>
  <c r="G36" i="561"/>
  <c r="F36" i="561"/>
  <c r="J35" i="561"/>
  <c r="I35" i="561" s="1"/>
  <c r="H35" i="561"/>
  <c r="G35" i="561"/>
  <c r="F35" i="561"/>
  <c r="J34" i="561"/>
  <c r="I34" i="561"/>
  <c r="H34" i="561"/>
  <c r="G34" i="561"/>
  <c r="F34" i="561"/>
  <c r="J32" i="561"/>
  <c r="I32" i="561"/>
  <c r="H32" i="561"/>
  <c r="G32" i="561"/>
  <c r="F32" i="561"/>
  <c r="J31" i="561"/>
  <c r="I31" i="561"/>
  <c r="H31" i="561"/>
  <c r="G31" i="561"/>
  <c r="F31" i="561"/>
  <c r="J30" i="561"/>
  <c r="I30" i="561"/>
  <c r="H30" i="561"/>
  <c r="G30" i="561"/>
  <c r="F30" i="561"/>
  <c r="J29" i="561"/>
  <c r="I29" i="561" s="1"/>
  <c r="H29" i="561"/>
  <c r="G29" i="561"/>
  <c r="F29" i="561"/>
  <c r="J28" i="561"/>
  <c r="I28" i="561"/>
  <c r="H28" i="561"/>
  <c r="G28" i="561"/>
  <c r="F28" i="561"/>
  <c r="J27" i="561"/>
  <c r="I27" i="561"/>
  <c r="H27" i="561"/>
  <c r="G27" i="561"/>
  <c r="F27" i="561"/>
  <c r="J25" i="561"/>
  <c r="I25" i="561"/>
  <c r="H25" i="561"/>
  <c r="G25" i="561"/>
  <c r="F25" i="561"/>
  <c r="J24" i="561"/>
  <c r="I24" i="561"/>
  <c r="H24" i="561"/>
  <c r="G24" i="561"/>
  <c r="F24" i="561"/>
  <c r="J23" i="561"/>
  <c r="I23" i="561"/>
  <c r="H23" i="561"/>
  <c r="G23" i="561"/>
  <c r="F23" i="561"/>
  <c r="J22" i="561"/>
  <c r="I22" i="561" s="1"/>
  <c r="H22" i="561"/>
  <c r="G22" i="561"/>
  <c r="F22" i="561"/>
  <c r="J21" i="561"/>
  <c r="I21" i="561" s="1"/>
  <c r="H21" i="561"/>
  <c r="G21" i="561"/>
  <c r="F21" i="561"/>
  <c r="J20" i="561"/>
  <c r="I20" i="561"/>
  <c r="H20" i="561"/>
  <c r="G20" i="561"/>
  <c r="F20" i="561"/>
  <c r="J19" i="561"/>
  <c r="I19" i="561"/>
  <c r="H19" i="561"/>
  <c r="G19" i="561"/>
  <c r="F19" i="561"/>
  <c r="J18" i="561"/>
  <c r="I18" i="561" s="1"/>
  <c r="H18" i="561"/>
  <c r="G18" i="561"/>
  <c r="F18" i="561"/>
  <c r="J17" i="561"/>
  <c r="I17" i="561"/>
  <c r="H17" i="561"/>
  <c r="G17" i="561"/>
  <c r="F17" i="561"/>
  <c r="J16" i="561"/>
  <c r="I16" i="561"/>
  <c r="H16" i="561"/>
  <c r="G16" i="561"/>
  <c r="F16" i="561"/>
  <c r="J15" i="561"/>
  <c r="I15" i="561"/>
  <c r="H15" i="561"/>
  <c r="G15" i="561"/>
  <c r="F15" i="561"/>
  <c r="J14" i="561"/>
  <c r="I14" i="561" s="1"/>
  <c r="H14" i="561"/>
  <c r="G14" i="561"/>
  <c r="F14" i="561"/>
  <c r="J12" i="561"/>
  <c r="I12" i="561" s="1"/>
  <c r="H12" i="561"/>
  <c r="G12" i="561"/>
  <c r="F12" i="561"/>
  <c r="J11" i="561"/>
  <c r="I11" i="561" s="1"/>
  <c r="H11" i="561"/>
  <c r="G11" i="561"/>
  <c r="F11" i="561"/>
  <c r="J10" i="561"/>
  <c r="I10" i="561"/>
  <c r="H10" i="561"/>
  <c r="G10" i="561"/>
  <c r="F10" i="561"/>
  <c r="J198" i="531"/>
  <c r="I198" i="531" s="1"/>
  <c r="H198" i="531"/>
  <c r="G198" i="531"/>
  <c r="F198" i="531"/>
  <c r="J197" i="531"/>
  <c r="I197" i="531" s="1"/>
  <c r="H197" i="531"/>
  <c r="G197" i="531"/>
  <c r="F197" i="531"/>
  <c r="J196" i="531"/>
  <c r="I196" i="531" s="1"/>
  <c r="H196" i="531"/>
  <c r="G196" i="531"/>
  <c r="F196" i="531"/>
  <c r="J195" i="531"/>
  <c r="I195" i="531"/>
  <c r="H195" i="531"/>
  <c r="G195" i="531"/>
  <c r="F195" i="531"/>
  <c r="J194" i="531"/>
  <c r="I194" i="531" s="1"/>
  <c r="H194" i="531"/>
  <c r="G194" i="531"/>
  <c r="F194" i="531"/>
  <c r="J193" i="531"/>
  <c r="I193" i="531" s="1"/>
  <c r="H193" i="531"/>
  <c r="G193" i="531"/>
  <c r="F193" i="531"/>
  <c r="J192" i="531"/>
  <c r="I192" i="531" s="1"/>
  <c r="H192" i="531"/>
  <c r="G192" i="531"/>
  <c r="F192" i="531"/>
  <c r="J191" i="531"/>
  <c r="I191" i="531"/>
  <c r="H191" i="531"/>
  <c r="G191" i="531"/>
  <c r="F191" i="531"/>
  <c r="J190" i="531"/>
  <c r="I190" i="531" s="1"/>
  <c r="H190" i="531"/>
  <c r="G190" i="531"/>
  <c r="F190" i="531"/>
  <c r="J189" i="531"/>
  <c r="I189" i="531" s="1"/>
  <c r="H189" i="531"/>
  <c r="G189" i="531"/>
  <c r="F189" i="531"/>
  <c r="J188" i="531"/>
  <c r="I188" i="531" s="1"/>
  <c r="H188" i="531"/>
  <c r="G188" i="531"/>
  <c r="F188" i="531"/>
  <c r="J186" i="531"/>
  <c r="I186" i="531" s="1"/>
  <c r="H186" i="531"/>
  <c r="G186" i="531"/>
  <c r="F186" i="531"/>
  <c r="J185" i="531"/>
  <c r="I185" i="531"/>
  <c r="H185" i="531"/>
  <c r="G185" i="531"/>
  <c r="F185" i="531"/>
  <c r="J184" i="531"/>
  <c r="I184" i="531"/>
  <c r="H184" i="531"/>
  <c r="G184" i="531"/>
  <c r="F184" i="531"/>
  <c r="J183" i="531"/>
  <c r="I183" i="531" s="1"/>
  <c r="H183" i="531"/>
  <c r="G183" i="531"/>
  <c r="F183" i="531"/>
  <c r="J182" i="531"/>
  <c r="I182" i="531" s="1"/>
  <c r="H182" i="531"/>
  <c r="G182" i="531"/>
  <c r="F182" i="531"/>
  <c r="J181" i="531"/>
  <c r="I181" i="531"/>
  <c r="H181" i="531"/>
  <c r="G181" i="531"/>
  <c r="F181" i="531"/>
  <c r="J180" i="531"/>
  <c r="I180" i="531"/>
  <c r="H180" i="531"/>
  <c r="G180" i="531"/>
  <c r="F180" i="531"/>
  <c r="J179" i="531"/>
  <c r="I179" i="531" s="1"/>
  <c r="H179" i="531"/>
  <c r="G179" i="531"/>
  <c r="F179" i="531"/>
  <c r="J178" i="531"/>
  <c r="I178" i="531" s="1"/>
  <c r="H178" i="531"/>
  <c r="G178" i="531"/>
  <c r="F178" i="531"/>
  <c r="J177" i="531"/>
  <c r="I177" i="531"/>
  <c r="H177" i="531"/>
  <c r="G177" i="531"/>
  <c r="F177" i="531"/>
  <c r="J176" i="531"/>
  <c r="I176" i="531"/>
  <c r="H176" i="531"/>
  <c r="G176" i="531"/>
  <c r="F176" i="531"/>
  <c r="J175" i="531"/>
  <c r="I175" i="531" s="1"/>
  <c r="H175" i="531"/>
  <c r="G175" i="531"/>
  <c r="F175" i="531"/>
  <c r="J174" i="531"/>
  <c r="I174" i="531" s="1"/>
  <c r="H174" i="531"/>
  <c r="G174" i="531"/>
  <c r="F174" i="531"/>
  <c r="J173" i="531"/>
  <c r="I173" i="531"/>
  <c r="H173" i="531"/>
  <c r="G173" i="531"/>
  <c r="F173" i="531"/>
  <c r="J172" i="531"/>
  <c r="I172" i="531"/>
  <c r="H172" i="531"/>
  <c r="G172" i="531"/>
  <c r="F172" i="531"/>
  <c r="J171" i="531"/>
  <c r="I171" i="531" s="1"/>
  <c r="H171" i="531"/>
  <c r="G171" i="531"/>
  <c r="F171" i="531"/>
  <c r="J170" i="531"/>
  <c r="I170" i="531"/>
  <c r="H170" i="531"/>
  <c r="G170" i="531"/>
  <c r="F170" i="531"/>
  <c r="J169" i="531"/>
  <c r="I169" i="531" s="1"/>
  <c r="H169" i="531"/>
  <c r="G169" i="531"/>
  <c r="F169" i="531"/>
  <c r="J168" i="531"/>
  <c r="I168" i="531"/>
  <c r="H168" i="531"/>
  <c r="G168" i="531"/>
  <c r="F168" i="531"/>
  <c r="J167" i="531"/>
  <c r="I167" i="531" s="1"/>
  <c r="H167" i="531"/>
  <c r="G167" i="531"/>
  <c r="F167" i="531"/>
  <c r="J166" i="531"/>
  <c r="I166" i="531"/>
  <c r="H166" i="531"/>
  <c r="G166" i="531"/>
  <c r="F166" i="531"/>
  <c r="J165" i="531"/>
  <c r="I165" i="531"/>
  <c r="H165" i="531"/>
  <c r="G165" i="531"/>
  <c r="F165" i="531"/>
  <c r="J164" i="531"/>
  <c r="I164" i="531"/>
  <c r="H164" i="531"/>
  <c r="G164" i="531"/>
  <c r="F164" i="531"/>
  <c r="J163" i="531"/>
  <c r="I163" i="531" s="1"/>
  <c r="H163" i="531"/>
  <c r="G163" i="531"/>
  <c r="F163" i="531"/>
  <c r="J162" i="531"/>
  <c r="I162" i="531"/>
  <c r="H162" i="531"/>
  <c r="G162" i="531"/>
  <c r="F162" i="531"/>
  <c r="J161" i="531"/>
  <c r="I161" i="531"/>
  <c r="H161" i="531"/>
  <c r="G161" i="531"/>
  <c r="F161" i="531"/>
  <c r="J160" i="531"/>
  <c r="I160" i="531"/>
  <c r="H160" i="531"/>
  <c r="G160" i="531"/>
  <c r="F160" i="531"/>
  <c r="J159" i="531"/>
  <c r="I159" i="531" s="1"/>
  <c r="H159" i="531"/>
  <c r="G159" i="531"/>
  <c r="F159" i="531"/>
  <c r="J158" i="531"/>
  <c r="I158" i="531" s="1"/>
  <c r="H158" i="531"/>
  <c r="G158" i="531"/>
  <c r="F158" i="531"/>
  <c r="J157" i="531"/>
  <c r="I157" i="531"/>
  <c r="H157" i="531"/>
  <c r="G157" i="531"/>
  <c r="F157" i="531"/>
  <c r="J156" i="531"/>
  <c r="I156" i="531"/>
  <c r="H156" i="531"/>
  <c r="G156" i="531"/>
  <c r="F156" i="531"/>
  <c r="J155" i="531"/>
  <c r="I155" i="531" s="1"/>
  <c r="H155" i="531"/>
  <c r="G155" i="531"/>
  <c r="F155" i="531"/>
  <c r="J154" i="531"/>
  <c r="I154" i="531" s="1"/>
  <c r="H154" i="531"/>
  <c r="G154" i="531"/>
  <c r="F154" i="531"/>
  <c r="J153" i="531"/>
  <c r="I153" i="531"/>
  <c r="H153" i="531"/>
  <c r="G153" i="531"/>
  <c r="F153" i="531"/>
  <c r="J151" i="531"/>
  <c r="I151" i="531"/>
  <c r="H151" i="531"/>
  <c r="G151" i="531"/>
  <c r="F151" i="531"/>
  <c r="J150" i="531"/>
  <c r="I150" i="531"/>
  <c r="H150" i="531"/>
  <c r="G150" i="531"/>
  <c r="F150" i="531"/>
  <c r="J149" i="531"/>
  <c r="I149" i="531"/>
  <c r="H149" i="531"/>
  <c r="G149" i="531"/>
  <c r="F149" i="531"/>
  <c r="J148" i="531"/>
  <c r="I148" i="531" s="1"/>
  <c r="H148" i="531"/>
  <c r="G148" i="531"/>
  <c r="F148" i="531"/>
  <c r="J147" i="531"/>
  <c r="I147" i="531"/>
  <c r="H147" i="531"/>
  <c r="G147" i="531"/>
  <c r="F147" i="531"/>
  <c r="J145" i="531"/>
  <c r="I145" i="531" s="1"/>
  <c r="H145" i="531"/>
  <c r="G145" i="531"/>
  <c r="F145" i="531"/>
  <c r="J144" i="531"/>
  <c r="I144" i="531" s="1"/>
  <c r="H144" i="531"/>
  <c r="G144" i="531"/>
  <c r="F144" i="531"/>
  <c r="J143" i="531"/>
  <c r="I143" i="531" s="1"/>
  <c r="H143" i="531"/>
  <c r="G143" i="531"/>
  <c r="F143" i="531"/>
  <c r="J142" i="531"/>
  <c r="I142" i="531"/>
  <c r="H142" i="531"/>
  <c r="G142" i="531"/>
  <c r="F142" i="531"/>
  <c r="J141" i="531"/>
  <c r="I141" i="531" s="1"/>
  <c r="H141" i="531"/>
  <c r="G141" i="531"/>
  <c r="F141" i="531"/>
  <c r="J140" i="531"/>
  <c r="I140" i="531" s="1"/>
  <c r="H140" i="531"/>
  <c r="G140" i="531"/>
  <c r="F140" i="531"/>
  <c r="J139" i="531"/>
  <c r="I139" i="531" s="1"/>
  <c r="H139" i="531"/>
  <c r="G139" i="531"/>
  <c r="F139" i="531"/>
  <c r="J138" i="531"/>
  <c r="I138" i="531"/>
  <c r="H138" i="531"/>
  <c r="G138" i="531"/>
  <c r="F138" i="531"/>
  <c r="J137" i="531"/>
  <c r="I137" i="531" s="1"/>
  <c r="H137" i="531"/>
  <c r="G137" i="531"/>
  <c r="F137" i="531"/>
  <c r="J136" i="531"/>
  <c r="I136" i="531" s="1"/>
  <c r="H136" i="531"/>
  <c r="G136" i="531"/>
  <c r="F136" i="531"/>
  <c r="J135" i="531"/>
  <c r="I135" i="531" s="1"/>
  <c r="H135" i="531"/>
  <c r="G135" i="531"/>
  <c r="F135" i="531"/>
  <c r="J134" i="531"/>
  <c r="I134" i="531"/>
  <c r="H134" i="531"/>
  <c r="G134" i="531"/>
  <c r="F134" i="531"/>
  <c r="J133" i="531"/>
  <c r="I133" i="531" s="1"/>
  <c r="H133" i="531"/>
  <c r="G133" i="531"/>
  <c r="F133" i="531"/>
  <c r="J132" i="531"/>
  <c r="I132" i="531" s="1"/>
  <c r="H132" i="531"/>
  <c r="G132" i="531"/>
  <c r="F132" i="531"/>
  <c r="J131" i="531"/>
  <c r="I131" i="531" s="1"/>
  <c r="H131" i="531"/>
  <c r="G131" i="531"/>
  <c r="F131" i="531"/>
  <c r="J130" i="531"/>
  <c r="I130" i="531"/>
  <c r="H130" i="531"/>
  <c r="G130" i="531"/>
  <c r="F130" i="531"/>
  <c r="J129" i="531"/>
  <c r="I129" i="531" s="1"/>
  <c r="H129" i="531"/>
  <c r="G129" i="531"/>
  <c r="F129" i="531"/>
  <c r="J128" i="531"/>
  <c r="I128" i="531" s="1"/>
  <c r="H128" i="531"/>
  <c r="G128" i="531"/>
  <c r="F128" i="531"/>
  <c r="J126" i="531"/>
  <c r="I126" i="531" s="1"/>
  <c r="H126" i="531"/>
  <c r="G126" i="531"/>
  <c r="F126" i="531"/>
  <c r="J125" i="531"/>
  <c r="I125" i="531"/>
  <c r="H125" i="531"/>
  <c r="G125" i="531"/>
  <c r="F125" i="531"/>
  <c r="J124" i="531"/>
  <c r="I124" i="531" s="1"/>
  <c r="H124" i="531"/>
  <c r="G124" i="531"/>
  <c r="F124" i="531"/>
  <c r="J123" i="531"/>
  <c r="I123" i="531"/>
  <c r="H123" i="531"/>
  <c r="G123" i="531"/>
  <c r="F123" i="531"/>
  <c r="J122" i="531"/>
  <c r="I122" i="531" s="1"/>
  <c r="H122" i="531"/>
  <c r="G122" i="531"/>
  <c r="F122" i="531"/>
  <c r="J121" i="531"/>
  <c r="I121" i="531"/>
  <c r="H121" i="531"/>
  <c r="G121" i="531"/>
  <c r="F121" i="531"/>
  <c r="J120" i="531"/>
  <c r="I120" i="531" s="1"/>
  <c r="H120" i="531"/>
  <c r="G120" i="531"/>
  <c r="F120" i="531"/>
  <c r="J118" i="531"/>
  <c r="I118" i="531" s="1"/>
  <c r="H118" i="531"/>
  <c r="G118" i="531"/>
  <c r="F118" i="531"/>
  <c r="J117" i="531"/>
  <c r="I117" i="531"/>
  <c r="H117" i="531"/>
  <c r="G117" i="531"/>
  <c r="F117" i="531"/>
  <c r="J116" i="531"/>
  <c r="I116" i="531"/>
  <c r="H116" i="531"/>
  <c r="G116" i="531"/>
  <c r="F116" i="531"/>
  <c r="J115" i="531"/>
  <c r="I115" i="531" s="1"/>
  <c r="H115" i="531"/>
  <c r="G115" i="531"/>
  <c r="F115" i="531"/>
  <c r="J114" i="531"/>
  <c r="I114" i="531" s="1"/>
  <c r="H114" i="531"/>
  <c r="G114" i="531"/>
  <c r="F114" i="531"/>
  <c r="J113" i="531"/>
  <c r="I113" i="531"/>
  <c r="H113" i="531"/>
  <c r="G113" i="531"/>
  <c r="F113" i="531"/>
  <c r="J112" i="531"/>
  <c r="I112" i="531"/>
  <c r="H112" i="531"/>
  <c r="G112" i="531"/>
  <c r="F112" i="531"/>
  <c r="J111" i="531"/>
  <c r="I111" i="531" s="1"/>
  <c r="H111" i="531"/>
  <c r="G111" i="531"/>
  <c r="F111" i="531"/>
  <c r="J110" i="531"/>
  <c r="I110" i="531" s="1"/>
  <c r="H110" i="531"/>
  <c r="G110" i="531"/>
  <c r="F110" i="531"/>
  <c r="J109" i="531"/>
  <c r="I109" i="531"/>
  <c r="H109" i="531"/>
  <c r="G109" i="531"/>
  <c r="F109" i="531"/>
  <c r="J108" i="531"/>
  <c r="I108" i="531"/>
  <c r="H108" i="531"/>
  <c r="G108" i="531"/>
  <c r="F108" i="531"/>
  <c r="J107" i="531"/>
  <c r="I107" i="531" s="1"/>
  <c r="H107" i="531"/>
  <c r="G107" i="531"/>
  <c r="F107" i="531"/>
  <c r="J106" i="531"/>
  <c r="I106" i="531" s="1"/>
  <c r="H106" i="531"/>
  <c r="G106" i="531"/>
  <c r="F106" i="531"/>
  <c r="J105" i="531"/>
  <c r="I105" i="531"/>
  <c r="H105" i="531"/>
  <c r="G105" i="531"/>
  <c r="F105" i="531"/>
  <c r="J104" i="531"/>
  <c r="I104" i="531"/>
  <c r="H104" i="531"/>
  <c r="G104" i="531"/>
  <c r="F104" i="531"/>
  <c r="J103" i="531"/>
  <c r="I103" i="531" s="1"/>
  <c r="H103" i="531"/>
  <c r="G103" i="531"/>
  <c r="F103" i="531"/>
  <c r="J102" i="531"/>
  <c r="I102" i="531"/>
  <c r="H102" i="531"/>
  <c r="G102" i="531"/>
  <c r="F102" i="531"/>
  <c r="J101" i="531"/>
  <c r="I101" i="531" s="1"/>
  <c r="H101" i="531"/>
  <c r="G101" i="531"/>
  <c r="F101" i="531"/>
  <c r="J100" i="531"/>
  <c r="I100" i="531"/>
  <c r="H100" i="531"/>
  <c r="G100" i="531"/>
  <c r="F100" i="531"/>
  <c r="J98" i="531"/>
  <c r="I98" i="531" s="1"/>
  <c r="H98" i="531"/>
  <c r="G98" i="531"/>
  <c r="F98" i="531"/>
  <c r="J97" i="531"/>
  <c r="I97" i="531" s="1"/>
  <c r="H97" i="531"/>
  <c r="G97" i="531"/>
  <c r="F97" i="531"/>
  <c r="J96" i="531"/>
  <c r="I96" i="531" s="1"/>
  <c r="H96" i="531"/>
  <c r="G96" i="531"/>
  <c r="F96" i="531"/>
  <c r="J95" i="531"/>
  <c r="I95" i="531"/>
  <c r="H95" i="531"/>
  <c r="G95" i="531"/>
  <c r="F95" i="531"/>
  <c r="J94" i="531"/>
  <c r="I94" i="531" s="1"/>
  <c r="H94" i="531"/>
  <c r="G94" i="531"/>
  <c r="F94" i="531"/>
  <c r="J93" i="531"/>
  <c r="I93" i="531"/>
  <c r="H93" i="531"/>
  <c r="G93" i="531"/>
  <c r="F93" i="531"/>
  <c r="J92" i="531"/>
  <c r="I92" i="531" s="1"/>
  <c r="H92" i="531"/>
  <c r="G92" i="531"/>
  <c r="F92" i="531"/>
  <c r="J91" i="531"/>
  <c r="I91" i="531"/>
  <c r="H91" i="531"/>
  <c r="G91" i="531"/>
  <c r="F91" i="531"/>
  <c r="J90" i="531"/>
  <c r="I90" i="531" s="1"/>
  <c r="H90" i="531"/>
  <c r="G90" i="531"/>
  <c r="F90" i="531"/>
  <c r="J89" i="531"/>
  <c r="I89" i="531"/>
  <c r="H89" i="531"/>
  <c r="G89" i="531"/>
  <c r="F89" i="531"/>
  <c r="J88" i="531"/>
  <c r="I88" i="531" s="1"/>
  <c r="H88" i="531"/>
  <c r="G88" i="531"/>
  <c r="F88" i="531"/>
  <c r="J87" i="531"/>
  <c r="I87" i="531"/>
  <c r="H87" i="531"/>
  <c r="G87" i="531"/>
  <c r="F87" i="531"/>
  <c r="J86" i="531"/>
  <c r="I86" i="531" s="1"/>
  <c r="H86" i="531"/>
  <c r="G86" i="531"/>
  <c r="F86" i="531"/>
  <c r="J85" i="531"/>
  <c r="I85" i="531"/>
  <c r="H85" i="531"/>
  <c r="G85" i="531"/>
  <c r="F85" i="531"/>
  <c r="J84" i="531"/>
  <c r="I84" i="531" s="1"/>
  <c r="H84" i="531"/>
  <c r="G84" i="531"/>
  <c r="F84" i="531"/>
  <c r="J83" i="531"/>
  <c r="I83" i="531"/>
  <c r="H83" i="531"/>
  <c r="G83" i="531"/>
  <c r="F83" i="531"/>
  <c r="J82" i="531"/>
  <c r="I82" i="531" s="1"/>
  <c r="H82" i="531"/>
  <c r="G82" i="531"/>
  <c r="F82" i="531"/>
  <c r="J81" i="531"/>
  <c r="I81" i="531"/>
  <c r="H81" i="531"/>
  <c r="G81" i="531"/>
  <c r="F81" i="531"/>
  <c r="J80" i="531"/>
  <c r="I80" i="531" s="1"/>
  <c r="H80" i="531"/>
  <c r="G80" i="531"/>
  <c r="F80" i="531"/>
  <c r="J79" i="531"/>
  <c r="I79" i="531"/>
  <c r="H79" i="531"/>
  <c r="G79" i="531"/>
  <c r="F79" i="531"/>
  <c r="J78" i="531"/>
  <c r="I78" i="531" s="1"/>
  <c r="H78" i="531"/>
  <c r="G78" i="531"/>
  <c r="F78" i="531"/>
  <c r="J77" i="531"/>
  <c r="I77" i="531"/>
  <c r="H77" i="531"/>
  <c r="G77" i="531"/>
  <c r="F77" i="531"/>
  <c r="J76" i="531"/>
  <c r="I76" i="531" s="1"/>
  <c r="H76" i="531"/>
  <c r="G76" i="531"/>
  <c r="F76" i="531"/>
  <c r="J75" i="531"/>
  <c r="I75" i="531"/>
  <c r="H75" i="531"/>
  <c r="G75" i="531"/>
  <c r="F75" i="531"/>
  <c r="J74" i="531"/>
  <c r="I74" i="531" s="1"/>
  <c r="H74" i="531"/>
  <c r="G74" i="531"/>
  <c r="F74" i="531"/>
  <c r="J73" i="531"/>
  <c r="I73" i="531" s="1"/>
  <c r="H73" i="531"/>
  <c r="G73" i="531"/>
  <c r="F73" i="531"/>
  <c r="J72" i="531"/>
  <c r="I72" i="531" s="1"/>
  <c r="H72" i="531"/>
  <c r="G72" i="531"/>
  <c r="F72" i="531"/>
  <c r="J71" i="531"/>
  <c r="I71" i="531"/>
  <c r="H71" i="531"/>
  <c r="G71" i="531"/>
  <c r="F71" i="531"/>
  <c r="J70" i="531"/>
  <c r="I70" i="531" s="1"/>
  <c r="H70" i="531"/>
  <c r="G70" i="531"/>
  <c r="F70" i="531"/>
  <c r="J69" i="531"/>
  <c r="I69" i="531"/>
  <c r="H69" i="531"/>
  <c r="G69" i="531"/>
  <c r="F69" i="531"/>
  <c r="J68" i="531"/>
  <c r="I68" i="531" s="1"/>
  <c r="H68" i="531"/>
  <c r="G68" i="531"/>
  <c r="F68" i="531"/>
  <c r="J67" i="531"/>
  <c r="I67" i="531"/>
  <c r="H67" i="531"/>
  <c r="G67" i="531"/>
  <c r="F67" i="531"/>
  <c r="J66" i="531"/>
  <c r="I66" i="531" s="1"/>
  <c r="H66" i="531"/>
  <c r="G66" i="531"/>
  <c r="F66" i="531"/>
  <c r="J65" i="531"/>
  <c r="I65" i="531"/>
  <c r="H65" i="531"/>
  <c r="G65" i="531"/>
  <c r="F65" i="531"/>
  <c r="J63" i="531"/>
  <c r="I63" i="531" s="1"/>
  <c r="H63" i="531"/>
  <c r="G63" i="531"/>
  <c r="F63" i="531"/>
  <c r="J62" i="531"/>
  <c r="I62" i="531"/>
  <c r="H62" i="531"/>
  <c r="G62" i="531"/>
  <c r="F62" i="531"/>
  <c r="J61" i="531"/>
  <c r="I61" i="531"/>
  <c r="H61" i="531"/>
  <c r="G61" i="531"/>
  <c r="F61" i="531"/>
  <c r="J60" i="531"/>
  <c r="I60" i="531" s="1"/>
  <c r="H60" i="531"/>
  <c r="G60" i="531"/>
  <c r="F60" i="531"/>
  <c r="J59" i="531"/>
  <c r="I59" i="531" s="1"/>
  <c r="H59" i="531"/>
  <c r="G59" i="531"/>
  <c r="F59" i="531"/>
  <c r="J58" i="531"/>
  <c r="I58" i="531"/>
  <c r="H58" i="531"/>
  <c r="G58" i="531"/>
  <c r="F58" i="531"/>
  <c r="J56" i="531"/>
  <c r="I56" i="531" s="1"/>
  <c r="H56" i="531"/>
  <c r="G56" i="531"/>
  <c r="F56" i="531"/>
  <c r="J55" i="531"/>
  <c r="I55" i="531"/>
  <c r="H55" i="531"/>
  <c r="G55" i="531"/>
  <c r="F55" i="531"/>
  <c r="J54" i="531"/>
  <c r="I54" i="531"/>
  <c r="H54" i="531"/>
  <c r="G54" i="531"/>
  <c r="F54" i="531"/>
  <c r="J53" i="531"/>
  <c r="I53" i="531" s="1"/>
  <c r="H53" i="531"/>
  <c r="G53" i="531"/>
  <c r="F53" i="531"/>
  <c r="J52" i="531"/>
  <c r="I52" i="531" s="1"/>
  <c r="H52" i="531"/>
  <c r="G52" i="531"/>
  <c r="F52" i="531"/>
  <c r="J51" i="531"/>
  <c r="I51" i="531"/>
  <c r="H51" i="531"/>
  <c r="G51" i="531"/>
  <c r="F51" i="531"/>
  <c r="J50" i="531"/>
  <c r="I50" i="531"/>
  <c r="H50" i="531"/>
  <c r="G50" i="531"/>
  <c r="F50" i="531"/>
  <c r="J49" i="531"/>
  <c r="I49" i="531" s="1"/>
  <c r="H49" i="531"/>
  <c r="G49" i="531"/>
  <c r="F49" i="531"/>
  <c r="J48" i="531"/>
  <c r="I48" i="531" s="1"/>
  <c r="H48" i="531"/>
  <c r="G48" i="531"/>
  <c r="F48" i="531"/>
  <c r="J47" i="531"/>
  <c r="I47" i="531" s="1"/>
  <c r="H47" i="531"/>
  <c r="G47" i="531"/>
  <c r="F47" i="531"/>
  <c r="J46" i="531"/>
  <c r="I46" i="531"/>
  <c r="H46" i="531"/>
  <c r="G46" i="531"/>
  <c r="F46" i="531"/>
  <c r="J45" i="531"/>
  <c r="I45" i="531" s="1"/>
  <c r="H45" i="531"/>
  <c r="G45" i="531"/>
  <c r="F45" i="531"/>
  <c r="J44" i="531"/>
  <c r="I44" i="531" s="1"/>
  <c r="H44" i="531"/>
  <c r="G44" i="531"/>
  <c r="F44" i="531"/>
  <c r="J43" i="531"/>
  <c r="I43" i="531"/>
  <c r="H43" i="531"/>
  <c r="G43" i="531"/>
  <c r="F43" i="531"/>
  <c r="J42" i="531"/>
  <c r="I42" i="531"/>
  <c r="H42" i="531"/>
  <c r="G42" i="531"/>
  <c r="F42" i="531"/>
  <c r="J41" i="531"/>
  <c r="I41" i="531" s="1"/>
  <c r="H41" i="531"/>
  <c r="G41" i="531"/>
  <c r="F41" i="531"/>
  <c r="J40" i="531"/>
  <c r="I40" i="531" s="1"/>
  <c r="H40" i="531"/>
  <c r="G40" i="531"/>
  <c r="F40" i="531"/>
  <c r="J39" i="531"/>
  <c r="I39" i="531"/>
  <c r="H39" i="531"/>
  <c r="G39" i="531"/>
  <c r="F39" i="531"/>
  <c r="J37" i="531"/>
  <c r="I37" i="531" s="1"/>
  <c r="H37" i="531"/>
  <c r="G37" i="531"/>
  <c r="F37" i="531"/>
  <c r="J36" i="531"/>
  <c r="I36" i="531"/>
  <c r="H36" i="531"/>
  <c r="G36" i="531"/>
  <c r="F36" i="531"/>
  <c r="J35" i="531"/>
  <c r="I35" i="531"/>
  <c r="H35" i="531"/>
  <c r="G35" i="531"/>
  <c r="F35" i="531"/>
  <c r="J34" i="531"/>
  <c r="I34" i="531" s="1"/>
  <c r="H34" i="531"/>
  <c r="G34" i="531"/>
  <c r="F34" i="531"/>
  <c r="J33" i="531"/>
  <c r="I33" i="531" s="1"/>
  <c r="H33" i="531"/>
  <c r="G33" i="531"/>
  <c r="F33" i="531"/>
  <c r="J32" i="531"/>
  <c r="I32" i="531"/>
  <c r="H32" i="531"/>
  <c r="G32" i="531"/>
  <c r="F32" i="531"/>
  <c r="J30" i="531"/>
  <c r="I30" i="531" s="1"/>
  <c r="H30" i="531"/>
  <c r="G30" i="531"/>
  <c r="F30" i="531"/>
  <c r="J29" i="531"/>
  <c r="I29" i="531" s="1"/>
  <c r="H29" i="531"/>
  <c r="G29" i="531"/>
  <c r="F29" i="531"/>
  <c r="J28" i="531"/>
  <c r="I28" i="531" s="1"/>
  <c r="H28" i="531"/>
  <c r="G28" i="531"/>
  <c r="F28" i="531"/>
  <c r="J26" i="531"/>
  <c r="I26" i="531" s="1"/>
  <c r="H26" i="531"/>
  <c r="G26" i="531"/>
  <c r="F26" i="531"/>
  <c r="J25" i="531"/>
  <c r="I25" i="531" s="1"/>
  <c r="H25" i="531"/>
  <c r="G25" i="531"/>
  <c r="F25" i="531"/>
  <c r="J24" i="531"/>
  <c r="I24" i="531"/>
  <c r="H24" i="531"/>
  <c r="G24" i="531"/>
  <c r="F24" i="531"/>
  <c r="J23" i="531"/>
  <c r="I23" i="531" s="1"/>
  <c r="H23" i="531"/>
  <c r="G23" i="531"/>
  <c r="F23" i="531"/>
  <c r="J21" i="531"/>
  <c r="I21" i="531" s="1"/>
  <c r="H21" i="531"/>
  <c r="G21" i="531"/>
  <c r="F21" i="531"/>
  <c r="J20" i="531"/>
  <c r="I20" i="531"/>
  <c r="H20" i="531"/>
  <c r="G20" i="531"/>
  <c r="F20" i="531"/>
  <c r="J19" i="531"/>
  <c r="I19" i="531"/>
  <c r="H19" i="531"/>
  <c r="G19" i="531"/>
  <c r="F19" i="531"/>
  <c r="J18" i="531"/>
  <c r="I18" i="531" s="1"/>
  <c r="H18" i="531"/>
  <c r="G18" i="531"/>
  <c r="F18" i="531"/>
  <c r="J17" i="531"/>
  <c r="I17" i="531" s="1"/>
  <c r="H17" i="531"/>
  <c r="G17" i="531"/>
  <c r="F17" i="531"/>
  <c r="J16" i="531"/>
  <c r="I16" i="531"/>
  <c r="H16" i="531"/>
  <c r="G16" i="531"/>
  <c r="F16" i="531"/>
  <c r="J15" i="531"/>
  <c r="I15" i="531"/>
  <c r="H15" i="531"/>
  <c r="G15" i="531"/>
  <c r="F15" i="531"/>
  <c r="J14" i="531"/>
  <c r="I14" i="531"/>
  <c r="H14" i="531"/>
  <c r="G14" i="531"/>
  <c r="F14" i="531"/>
  <c r="J13" i="531"/>
  <c r="I13" i="531" s="1"/>
  <c r="H13" i="531"/>
  <c r="G13" i="531"/>
  <c r="F13" i="531"/>
  <c r="J11" i="531"/>
  <c r="I11" i="531"/>
  <c r="H11" i="531"/>
  <c r="G11" i="531"/>
  <c r="F11" i="531"/>
  <c r="J10" i="531"/>
  <c r="I10" i="531"/>
  <c r="H10" i="531"/>
  <c r="G10" i="531"/>
  <c r="F10" i="531"/>
  <c r="J26" i="578"/>
  <c r="I26" i="578" s="1"/>
  <c r="H26" i="578"/>
  <c r="G26" i="578"/>
  <c r="F26" i="578"/>
  <c r="J25" i="578"/>
  <c r="I25" i="578"/>
  <c r="H25" i="578"/>
  <c r="G25" i="578"/>
  <c r="F25" i="578"/>
  <c r="J24" i="578"/>
  <c r="I24" i="578" s="1"/>
  <c r="H24" i="578"/>
  <c r="G24" i="578"/>
  <c r="F24" i="578"/>
  <c r="J23" i="578"/>
  <c r="I23" i="578"/>
  <c r="H23" i="578"/>
  <c r="G23" i="578"/>
  <c r="F23" i="578"/>
  <c r="J21" i="578"/>
  <c r="I21" i="578" s="1"/>
  <c r="H21" i="578"/>
  <c r="G21" i="578"/>
  <c r="F21" i="578"/>
  <c r="J20" i="578"/>
  <c r="I20" i="578"/>
  <c r="H20" i="578"/>
  <c r="G20" i="578"/>
  <c r="F20" i="578"/>
  <c r="J19" i="578"/>
  <c r="I19" i="578" s="1"/>
  <c r="H19" i="578"/>
  <c r="G19" i="578"/>
  <c r="F19" i="578"/>
  <c r="J18" i="578"/>
  <c r="I18" i="578"/>
  <c r="H18" i="578"/>
  <c r="G18" i="578"/>
  <c r="F18" i="578"/>
  <c r="J17" i="578"/>
  <c r="I17" i="578" s="1"/>
  <c r="H17" i="578"/>
  <c r="G17" i="578"/>
  <c r="F17" i="578"/>
  <c r="J16" i="578"/>
  <c r="I16" i="578"/>
  <c r="H16" i="578"/>
  <c r="G16" i="578"/>
  <c r="F16" i="578"/>
  <c r="J14" i="578"/>
  <c r="I14" i="578" s="1"/>
  <c r="H14" i="578"/>
  <c r="G14" i="578"/>
  <c r="F14" i="578"/>
  <c r="J12" i="578"/>
  <c r="I12" i="578" s="1"/>
  <c r="H12" i="578"/>
  <c r="G12" i="578"/>
  <c r="F12" i="578"/>
  <c r="F11" i="578"/>
  <c r="G11" i="578"/>
  <c r="H11" i="578"/>
  <c r="J11" i="578"/>
  <c r="I11" i="578" s="1"/>
  <c r="E11" i="578"/>
  <c r="E12" i="578"/>
  <c r="E14" i="578"/>
  <c r="E16" i="578"/>
  <c r="E17" i="578"/>
  <c r="E18" i="578"/>
  <c r="E19" i="578"/>
  <c r="E20" i="578"/>
  <c r="E21" i="578"/>
  <c r="E23" i="578"/>
  <c r="E24" i="578"/>
  <c r="E25" i="578"/>
  <c r="E26" i="578"/>
  <c r="J158" i="560"/>
  <c r="I158" i="560"/>
  <c r="H158" i="560"/>
  <c r="G158" i="560"/>
  <c r="F158" i="560"/>
  <c r="J157" i="560"/>
  <c r="I157" i="560"/>
  <c r="H157" i="560"/>
  <c r="G157" i="560"/>
  <c r="F157" i="560"/>
  <c r="J156" i="560"/>
  <c r="I156" i="560"/>
  <c r="H156" i="560"/>
  <c r="G156" i="560"/>
  <c r="F156" i="560"/>
  <c r="J155" i="560"/>
  <c r="I155" i="560" s="1"/>
  <c r="H155" i="560"/>
  <c r="G155" i="560"/>
  <c r="F155" i="560"/>
  <c r="J154" i="560"/>
  <c r="I154" i="560"/>
  <c r="H154" i="560"/>
  <c r="G154" i="560"/>
  <c r="F154" i="560"/>
  <c r="J153" i="560"/>
  <c r="I153" i="560"/>
  <c r="H153" i="560"/>
  <c r="G153" i="560"/>
  <c r="F153" i="560"/>
  <c r="J152" i="560"/>
  <c r="I152" i="560"/>
  <c r="H152" i="560"/>
  <c r="G152" i="560"/>
  <c r="F152" i="560"/>
  <c r="J151" i="560"/>
  <c r="I151" i="560" s="1"/>
  <c r="H151" i="560"/>
  <c r="G151" i="560"/>
  <c r="F151" i="560"/>
  <c r="J150" i="560"/>
  <c r="I150" i="560" s="1"/>
  <c r="H150" i="560"/>
  <c r="G150" i="560"/>
  <c r="F150" i="560"/>
  <c r="J149" i="560"/>
  <c r="I149" i="560"/>
  <c r="H149" i="560"/>
  <c r="G149" i="560"/>
  <c r="F149" i="560"/>
  <c r="J148" i="560"/>
  <c r="I148" i="560"/>
  <c r="H148" i="560"/>
  <c r="G148" i="560"/>
  <c r="F148" i="560"/>
  <c r="J147" i="560"/>
  <c r="I147" i="560" s="1"/>
  <c r="H147" i="560"/>
  <c r="G147" i="560"/>
  <c r="F147" i="560"/>
  <c r="J144" i="560"/>
  <c r="I144" i="560" s="1"/>
  <c r="H144" i="560"/>
  <c r="G144" i="560"/>
  <c r="F144" i="560"/>
  <c r="J143" i="560"/>
  <c r="I143" i="560"/>
  <c r="H143" i="560"/>
  <c r="G143" i="560"/>
  <c r="F143" i="560"/>
  <c r="J142" i="560"/>
  <c r="I142" i="560" s="1"/>
  <c r="H142" i="560"/>
  <c r="G142" i="560"/>
  <c r="F142" i="560"/>
  <c r="J141" i="560"/>
  <c r="I141" i="560"/>
  <c r="H141" i="560"/>
  <c r="G141" i="560"/>
  <c r="F141" i="560"/>
  <c r="J140" i="560"/>
  <c r="I140" i="560" s="1"/>
  <c r="H140" i="560"/>
  <c r="G140" i="560"/>
  <c r="F140" i="560"/>
  <c r="J139" i="560"/>
  <c r="I139" i="560"/>
  <c r="H139" i="560"/>
  <c r="G139" i="560"/>
  <c r="F139" i="560"/>
  <c r="J136" i="560"/>
  <c r="I136" i="560" s="1"/>
  <c r="H136" i="560"/>
  <c r="G136" i="560"/>
  <c r="F136" i="560"/>
  <c r="J135" i="560"/>
  <c r="I135" i="560"/>
  <c r="H135" i="560"/>
  <c r="G135" i="560"/>
  <c r="F135" i="560"/>
  <c r="J133" i="560"/>
  <c r="I133" i="560" s="1"/>
  <c r="H133" i="560"/>
  <c r="G133" i="560"/>
  <c r="F133" i="560"/>
  <c r="J132" i="560"/>
  <c r="I132" i="560"/>
  <c r="H132" i="560"/>
  <c r="G132" i="560"/>
  <c r="F132" i="560"/>
  <c r="J130" i="560"/>
  <c r="I130" i="560"/>
  <c r="H130" i="560"/>
  <c r="G130" i="560"/>
  <c r="F130" i="560"/>
  <c r="J129" i="560"/>
  <c r="I129" i="560" s="1"/>
  <c r="H129" i="560"/>
  <c r="G129" i="560"/>
  <c r="F129" i="560"/>
  <c r="J128" i="560"/>
  <c r="I128" i="560"/>
  <c r="H128" i="560"/>
  <c r="G128" i="560"/>
  <c r="F128" i="560"/>
  <c r="J126" i="560"/>
  <c r="I126" i="560" s="1"/>
  <c r="H126" i="560"/>
  <c r="G126" i="560"/>
  <c r="F126" i="560"/>
  <c r="J124" i="560"/>
  <c r="I124" i="560" s="1"/>
  <c r="H124" i="560"/>
  <c r="G124" i="560"/>
  <c r="F124" i="560"/>
  <c r="J122" i="560"/>
  <c r="I122" i="560" s="1"/>
  <c r="H122" i="560"/>
  <c r="G122" i="560"/>
  <c r="F122" i="560"/>
  <c r="J121" i="560"/>
  <c r="I121" i="560"/>
  <c r="H121" i="560"/>
  <c r="G121" i="560"/>
  <c r="F121" i="560"/>
  <c r="J119" i="560"/>
  <c r="I119" i="560" s="1"/>
  <c r="H119" i="560"/>
  <c r="G119" i="560"/>
  <c r="F119" i="560"/>
  <c r="J117" i="560"/>
  <c r="I117" i="560" s="1"/>
  <c r="H117" i="560"/>
  <c r="G117" i="560"/>
  <c r="F117" i="560"/>
  <c r="J116" i="560"/>
  <c r="I116" i="560"/>
  <c r="H116" i="560"/>
  <c r="G116" i="560"/>
  <c r="F116" i="560"/>
  <c r="J115" i="560"/>
  <c r="I115" i="560" s="1"/>
  <c r="H115" i="560"/>
  <c r="G115" i="560"/>
  <c r="F115" i="560"/>
  <c r="J114" i="560"/>
  <c r="I114" i="560"/>
  <c r="H114" i="560"/>
  <c r="G114" i="560"/>
  <c r="F114" i="560"/>
  <c r="J112" i="560"/>
  <c r="I112" i="560" s="1"/>
  <c r="H112" i="560"/>
  <c r="G112" i="560"/>
  <c r="F112" i="560"/>
  <c r="J110" i="560"/>
  <c r="I110" i="560" s="1"/>
  <c r="H110" i="560"/>
  <c r="G110" i="560"/>
  <c r="F110" i="560"/>
  <c r="J109" i="560"/>
  <c r="I109" i="560"/>
  <c r="H109" i="560"/>
  <c r="G109" i="560"/>
  <c r="F109" i="560"/>
  <c r="J107" i="560"/>
  <c r="I107" i="560" s="1"/>
  <c r="H107" i="560"/>
  <c r="G107" i="560"/>
  <c r="F107" i="560"/>
  <c r="J106" i="560"/>
  <c r="I106" i="560"/>
  <c r="H106" i="560"/>
  <c r="G106" i="560"/>
  <c r="F106" i="560"/>
  <c r="J104" i="560"/>
  <c r="I104" i="560" s="1"/>
  <c r="H104" i="560"/>
  <c r="G104" i="560"/>
  <c r="F104" i="560"/>
  <c r="J102" i="560"/>
  <c r="I102" i="560"/>
  <c r="H102" i="560"/>
  <c r="G102" i="560"/>
  <c r="F102" i="560"/>
  <c r="J101" i="560"/>
  <c r="I101" i="560" s="1"/>
  <c r="H101" i="560"/>
  <c r="G101" i="560"/>
  <c r="F101" i="560"/>
  <c r="J99" i="560"/>
  <c r="I99" i="560" s="1"/>
  <c r="H99" i="560"/>
  <c r="G99" i="560"/>
  <c r="F99" i="560"/>
  <c r="J98" i="560"/>
  <c r="I98" i="560"/>
  <c r="H98" i="560"/>
  <c r="G98" i="560"/>
  <c r="F98" i="560"/>
  <c r="J97" i="560"/>
  <c r="I97" i="560"/>
  <c r="H97" i="560"/>
  <c r="G97" i="560"/>
  <c r="F97" i="560"/>
  <c r="J96" i="560"/>
  <c r="I96" i="560" s="1"/>
  <c r="H96" i="560"/>
  <c r="G96" i="560"/>
  <c r="F96" i="560"/>
  <c r="J95" i="560"/>
  <c r="I95" i="560" s="1"/>
  <c r="H95" i="560"/>
  <c r="G95" i="560"/>
  <c r="F95" i="560"/>
  <c r="J93" i="560"/>
  <c r="I93" i="560" s="1"/>
  <c r="H93" i="560"/>
  <c r="G93" i="560"/>
  <c r="F93" i="560"/>
  <c r="J90" i="560"/>
  <c r="I90" i="560" s="1"/>
  <c r="H90" i="560"/>
  <c r="G90" i="560"/>
  <c r="F90" i="560"/>
  <c r="J89" i="560"/>
  <c r="I89" i="560"/>
  <c r="H89" i="560"/>
  <c r="G89" i="560"/>
  <c r="F89" i="560"/>
  <c r="J88" i="560"/>
  <c r="I88" i="560"/>
  <c r="H88" i="560"/>
  <c r="G88" i="560"/>
  <c r="F88" i="560"/>
  <c r="J87" i="560"/>
  <c r="I87" i="560" s="1"/>
  <c r="H87" i="560"/>
  <c r="G87" i="560"/>
  <c r="F87" i="560"/>
  <c r="J85" i="560"/>
  <c r="I85" i="560"/>
  <c r="H85" i="560"/>
  <c r="G85" i="560"/>
  <c r="F85" i="560"/>
  <c r="J83" i="560"/>
  <c r="I83" i="560" s="1"/>
  <c r="H83" i="560"/>
  <c r="G83" i="560"/>
  <c r="F83" i="560"/>
  <c r="J82" i="560"/>
  <c r="I82" i="560" s="1"/>
  <c r="H82" i="560"/>
  <c r="G82" i="560"/>
  <c r="F82" i="560"/>
  <c r="J81" i="560"/>
  <c r="I81" i="560"/>
  <c r="H81" i="560"/>
  <c r="G81" i="560"/>
  <c r="F81" i="560"/>
  <c r="J80" i="560"/>
  <c r="I80" i="560" s="1"/>
  <c r="H80" i="560"/>
  <c r="G80" i="560"/>
  <c r="F80" i="560"/>
  <c r="J79" i="560"/>
  <c r="I79" i="560" s="1"/>
  <c r="H79" i="560"/>
  <c r="G79" i="560"/>
  <c r="F79" i="560"/>
  <c r="J78" i="560"/>
  <c r="I78" i="560" s="1"/>
  <c r="H78" i="560"/>
  <c r="G78" i="560"/>
  <c r="F78" i="560"/>
  <c r="J77" i="560"/>
  <c r="I77" i="560"/>
  <c r="H77" i="560"/>
  <c r="G77" i="560"/>
  <c r="F77" i="560"/>
  <c r="J76" i="560"/>
  <c r="I76" i="560" s="1"/>
  <c r="H76" i="560"/>
  <c r="G76" i="560"/>
  <c r="F76" i="560"/>
  <c r="J75" i="560"/>
  <c r="I75" i="560"/>
  <c r="H75" i="560"/>
  <c r="G75" i="560"/>
  <c r="F75" i="560"/>
  <c r="J74" i="560"/>
  <c r="I74" i="560" s="1"/>
  <c r="H74" i="560"/>
  <c r="G74" i="560"/>
  <c r="F74" i="560"/>
  <c r="J73" i="560"/>
  <c r="I73" i="560"/>
  <c r="H73" i="560"/>
  <c r="G73" i="560"/>
  <c r="F73" i="560"/>
  <c r="J71" i="560"/>
  <c r="I71" i="560"/>
  <c r="H71" i="560"/>
  <c r="G71" i="560"/>
  <c r="F71" i="560"/>
  <c r="J70" i="560"/>
  <c r="I70" i="560"/>
  <c r="H70" i="560"/>
  <c r="G70" i="560"/>
  <c r="F70" i="560"/>
  <c r="J69" i="560"/>
  <c r="I69" i="560"/>
  <c r="H69" i="560"/>
  <c r="G69" i="560"/>
  <c r="F69" i="560"/>
  <c r="J67" i="560"/>
  <c r="I67" i="560" s="1"/>
  <c r="H67" i="560"/>
  <c r="G67" i="560"/>
  <c r="F67" i="560"/>
  <c r="J66" i="560"/>
  <c r="I66" i="560"/>
  <c r="H66" i="560"/>
  <c r="G66" i="560"/>
  <c r="F66" i="560"/>
  <c r="J65" i="560"/>
  <c r="I65" i="560"/>
  <c r="H65" i="560"/>
  <c r="G65" i="560"/>
  <c r="F65" i="560"/>
  <c r="J63" i="560"/>
  <c r="I63" i="560" s="1"/>
  <c r="H63" i="560"/>
  <c r="G63" i="560"/>
  <c r="F63" i="560"/>
  <c r="J62" i="560"/>
  <c r="I62" i="560"/>
  <c r="H62" i="560"/>
  <c r="G62" i="560"/>
  <c r="F62" i="560"/>
  <c r="J60" i="560"/>
  <c r="I60" i="560" s="1"/>
  <c r="H60" i="560"/>
  <c r="G60" i="560"/>
  <c r="F60" i="560"/>
  <c r="J57" i="560"/>
  <c r="I57" i="560" s="1"/>
  <c r="H57" i="560"/>
  <c r="G57" i="560"/>
  <c r="F57" i="560"/>
  <c r="J56" i="560"/>
  <c r="I56" i="560"/>
  <c r="H56" i="560"/>
  <c r="G56" i="560"/>
  <c r="F56" i="560"/>
  <c r="J54" i="560"/>
  <c r="I54" i="560" s="1"/>
  <c r="H54" i="560"/>
  <c r="G54" i="560"/>
  <c r="F54" i="560"/>
  <c r="J53" i="560"/>
  <c r="I53" i="560"/>
  <c r="H53" i="560"/>
  <c r="G53" i="560"/>
  <c r="F53" i="560"/>
  <c r="J51" i="560"/>
  <c r="I51" i="560"/>
  <c r="H51" i="560"/>
  <c r="G51" i="560"/>
  <c r="F51" i="560"/>
  <c r="J50" i="560"/>
  <c r="I50" i="560" s="1"/>
  <c r="H50" i="560"/>
  <c r="G50" i="560"/>
  <c r="F50" i="560"/>
  <c r="J49" i="560"/>
  <c r="I49" i="560" s="1"/>
  <c r="H49" i="560"/>
  <c r="G49" i="560"/>
  <c r="F49" i="560"/>
  <c r="J47" i="560"/>
  <c r="I47" i="560"/>
  <c r="H47" i="560"/>
  <c r="G47" i="560"/>
  <c r="F47" i="560"/>
  <c r="J46" i="560"/>
  <c r="I46" i="560"/>
  <c r="H46" i="560"/>
  <c r="G46" i="560"/>
  <c r="F46" i="560"/>
  <c r="J44" i="560"/>
  <c r="I44" i="560" s="1"/>
  <c r="H44" i="560"/>
  <c r="G44" i="560"/>
  <c r="F44" i="560"/>
  <c r="J42" i="560"/>
  <c r="I42" i="560" s="1"/>
  <c r="H42" i="560"/>
  <c r="G42" i="560"/>
  <c r="F42" i="560"/>
  <c r="J41" i="560"/>
  <c r="I41" i="560"/>
  <c r="H41" i="560"/>
  <c r="G41" i="560"/>
  <c r="F41" i="560"/>
  <c r="J39" i="560"/>
  <c r="I39" i="560" s="1"/>
  <c r="H39" i="560"/>
  <c r="G39" i="560"/>
  <c r="F39" i="560"/>
  <c r="J36" i="560"/>
  <c r="I36" i="560" s="1"/>
  <c r="H36" i="560"/>
  <c r="G36" i="560"/>
  <c r="F36" i="560"/>
  <c r="J35" i="560"/>
  <c r="I35" i="560"/>
  <c r="H35" i="560"/>
  <c r="G35" i="560"/>
  <c r="F35" i="560"/>
  <c r="J33" i="560"/>
  <c r="I33" i="560" s="1"/>
  <c r="H33" i="560"/>
  <c r="G33" i="560"/>
  <c r="F33" i="560"/>
  <c r="J32" i="560"/>
  <c r="I32" i="560"/>
  <c r="H32" i="560"/>
  <c r="G32" i="560"/>
  <c r="F32" i="560"/>
  <c r="J31" i="560"/>
  <c r="I31" i="560"/>
  <c r="H31" i="560"/>
  <c r="G31" i="560"/>
  <c r="F31" i="560"/>
  <c r="J30" i="560"/>
  <c r="I30" i="560" s="1"/>
  <c r="H30" i="560"/>
  <c r="G30" i="560"/>
  <c r="F30" i="560"/>
  <c r="J28" i="560"/>
  <c r="I28" i="560" s="1"/>
  <c r="H28" i="560"/>
  <c r="G28" i="560"/>
  <c r="F28" i="560"/>
  <c r="J26" i="560"/>
  <c r="I26" i="560" s="1"/>
  <c r="H26" i="560"/>
  <c r="G26" i="560"/>
  <c r="F26" i="560"/>
  <c r="J25" i="560"/>
  <c r="I25" i="560"/>
  <c r="H25" i="560"/>
  <c r="G25" i="560"/>
  <c r="F25" i="560"/>
  <c r="J23" i="560"/>
  <c r="I23" i="560"/>
  <c r="H23" i="560"/>
  <c r="G23" i="560"/>
  <c r="F23" i="560"/>
  <c r="J22" i="560"/>
  <c r="I22" i="560" s="1"/>
  <c r="H22" i="560"/>
  <c r="G22" i="560"/>
  <c r="F22" i="560"/>
  <c r="J20" i="560"/>
  <c r="I20" i="560"/>
  <c r="H20" i="560"/>
  <c r="G20" i="560"/>
  <c r="F20" i="560"/>
  <c r="J18" i="560"/>
  <c r="I18" i="560"/>
  <c r="H18" i="560"/>
  <c r="G18" i="560"/>
  <c r="F18" i="560"/>
  <c r="J17" i="560"/>
  <c r="I17" i="560"/>
  <c r="H17" i="560"/>
  <c r="G17" i="560"/>
  <c r="F17" i="560"/>
  <c r="J15" i="560"/>
  <c r="I15" i="560" s="1"/>
  <c r="H15" i="560"/>
  <c r="G15" i="560"/>
  <c r="F15" i="560"/>
  <c r="J14" i="560"/>
  <c r="I14" i="560" s="1"/>
  <c r="H14" i="560"/>
  <c r="G14" i="560"/>
  <c r="F14" i="560"/>
  <c r="J13" i="560"/>
  <c r="I13" i="560" s="1"/>
  <c r="H13" i="560"/>
  <c r="G13" i="560"/>
  <c r="F13" i="560"/>
  <c r="J12" i="560"/>
  <c r="I12" i="560"/>
  <c r="H12" i="560"/>
  <c r="G12" i="560"/>
  <c r="F12" i="560"/>
  <c r="J11" i="560"/>
  <c r="I11" i="560" s="1"/>
  <c r="H11" i="560"/>
  <c r="G11" i="560"/>
  <c r="F11" i="560"/>
  <c r="J31" i="554"/>
  <c r="I31" i="554"/>
  <c r="J30" i="554"/>
  <c r="I30" i="554" s="1"/>
  <c r="J29" i="554"/>
  <c r="I29" i="554"/>
  <c r="J28" i="554"/>
  <c r="I28" i="554" s="1"/>
  <c r="J27" i="554"/>
  <c r="I27" i="554"/>
  <c r="J26" i="554"/>
  <c r="I26" i="554"/>
  <c r="J25" i="554"/>
  <c r="I25" i="554"/>
  <c r="J24" i="554"/>
  <c r="I24" i="554" s="1"/>
  <c r="J23" i="554"/>
  <c r="I23" i="554"/>
  <c r="J22" i="554"/>
  <c r="I22" i="554"/>
  <c r="J21" i="554"/>
  <c r="I21" i="554"/>
  <c r="J20" i="554"/>
  <c r="I20" i="554" s="1"/>
  <c r="J19" i="554"/>
  <c r="I19" i="554"/>
  <c r="J17" i="554"/>
  <c r="I17" i="554" s="1"/>
  <c r="J16" i="554"/>
  <c r="I16" i="554"/>
  <c r="J15" i="554"/>
  <c r="I15" i="554"/>
  <c r="J14" i="554"/>
  <c r="I14" i="554" s="1"/>
  <c r="J13" i="554"/>
  <c r="I13" i="554" s="1"/>
  <c r="J12" i="554"/>
  <c r="I12" i="554"/>
  <c r="J11" i="554"/>
  <c r="I11" i="554"/>
  <c r="J10" i="554"/>
  <c r="F10" i="553"/>
  <c r="J17" i="553"/>
  <c r="I17" i="553" s="1"/>
  <c r="H17" i="553"/>
  <c r="G17" i="553"/>
  <c r="F17" i="553"/>
  <c r="J16" i="553"/>
  <c r="I16" i="553" s="1"/>
  <c r="H16" i="553"/>
  <c r="G16" i="553"/>
  <c r="F16" i="553"/>
  <c r="J15" i="553"/>
  <c r="I15" i="553" s="1"/>
  <c r="H15" i="553"/>
  <c r="G15" i="553"/>
  <c r="F15" i="553"/>
  <c r="J14" i="553"/>
  <c r="I14" i="553" s="1"/>
  <c r="H14" i="553"/>
  <c r="G14" i="553"/>
  <c r="F14" i="553"/>
  <c r="J13" i="553"/>
  <c r="I13" i="553" s="1"/>
  <c r="H13" i="553"/>
  <c r="G13" i="553"/>
  <c r="F13" i="553"/>
  <c r="J12" i="553"/>
  <c r="I12" i="553"/>
  <c r="H12" i="553"/>
  <c r="G12" i="553"/>
  <c r="F12" i="553"/>
  <c r="J11" i="553"/>
  <c r="I11" i="553"/>
  <c r="H11" i="553"/>
  <c r="G11" i="553"/>
  <c r="F11" i="553"/>
  <c r="G10" i="553"/>
  <c r="H10" i="553"/>
  <c r="I10" i="553"/>
  <c r="J10" i="553"/>
  <c r="F515" i="579" l="1"/>
  <c r="F511" i="579"/>
  <c r="F498" i="579"/>
  <c r="F487" i="579"/>
  <c r="F481" i="579"/>
  <c r="F465" i="579"/>
  <c r="F453" i="579"/>
  <c r="F441" i="579"/>
  <c r="F432" i="579"/>
  <c r="F433" i="579"/>
  <c r="F356" i="579"/>
  <c r="E115" i="531" l="1"/>
  <c r="E113" i="531"/>
  <c r="F38" i="579"/>
  <c r="F65" i="579" l="1"/>
  <c r="F66" i="579"/>
  <c r="E182" i="531" l="1"/>
  <c r="E183" i="531"/>
  <c r="E184" i="531"/>
  <c r="F213" i="579"/>
  <c r="F214" i="579"/>
  <c r="F215" i="579"/>
  <c r="E178" i="531"/>
  <c r="F146" i="579"/>
  <c r="E167" i="531"/>
  <c r="F171" i="579"/>
  <c r="E194" i="531"/>
  <c r="F222" i="579"/>
  <c r="E39" i="561" l="1"/>
  <c r="E38" i="561"/>
  <c r="F282" i="579"/>
  <c r="F283" i="579"/>
  <c r="E25" i="531" l="1"/>
  <c r="E26" i="531"/>
  <c r="F233" i="579"/>
  <c r="F234" i="579"/>
  <c r="E77" i="531"/>
  <c r="E78" i="531"/>
  <c r="E79" i="531"/>
  <c r="E80" i="531"/>
  <c r="F32" i="579"/>
  <c r="F33" i="579"/>
  <c r="F34" i="579"/>
  <c r="F35" i="579"/>
  <c r="E106" i="531"/>
  <c r="F39" i="579"/>
  <c r="E49" i="531" l="1"/>
  <c r="F187" i="579"/>
  <c r="E46" i="531"/>
  <c r="F184" i="579"/>
  <c r="E128" i="531"/>
  <c r="F125" i="579"/>
  <c r="E176" i="531"/>
  <c r="E177" i="531"/>
  <c r="F144" i="579"/>
  <c r="F145" i="579"/>
  <c r="E166" i="531"/>
  <c r="E165" i="531"/>
  <c r="F169" i="579"/>
  <c r="F170" i="579"/>
  <c r="E154" i="531"/>
  <c r="F149" i="579"/>
  <c r="E76" i="531"/>
  <c r="E81" i="531"/>
  <c r="F31" i="579"/>
  <c r="F36" i="579"/>
  <c r="F329" i="579" l="1"/>
  <c r="F330" i="579"/>
  <c r="F328" i="579"/>
  <c r="F541" i="579"/>
  <c r="F542" i="579"/>
  <c r="F543" i="579"/>
  <c r="F544" i="579"/>
  <c r="F545" i="579"/>
  <c r="F546" i="579"/>
  <c r="F547" i="579"/>
  <c r="F548" i="579"/>
  <c r="F549" i="579"/>
  <c r="F550" i="579"/>
  <c r="F551" i="579"/>
  <c r="F552" i="579"/>
  <c r="F553" i="579"/>
  <c r="F554" i="579"/>
  <c r="F555" i="579"/>
  <c r="F556" i="579"/>
  <c r="F557" i="579"/>
  <c r="F558" i="579"/>
  <c r="F540" i="579"/>
  <c r="F345" i="579"/>
  <c r="F346" i="579"/>
  <c r="F347" i="579"/>
  <c r="F348" i="579"/>
  <c r="F349" i="579"/>
  <c r="F350" i="579"/>
  <c r="F351" i="579"/>
  <c r="F352" i="579"/>
  <c r="F353" i="579"/>
  <c r="F354" i="579"/>
  <c r="F355" i="579"/>
  <c r="F357" i="579"/>
  <c r="F358" i="579"/>
  <c r="F359" i="579"/>
  <c r="F360" i="579"/>
  <c r="F361" i="579"/>
  <c r="F362" i="579"/>
  <c r="F363" i="579"/>
  <c r="F364" i="579"/>
  <c r="F365" i="579"/>
  <c r="F366" i="579"/>
  <c r="F367" i="579"/>
  <c r="F368" i="579"/>
  <c r="F369" i="579"/>
  <c r="F370" i="579"/>
  <c r="F371" i="579"/>
  <c r="F372" i="579"/>
  <c r="F373" i="579"/>
  <c r="F374" i="579"/>
  <c r="F375" i="579"/>
  <c r="F376" i="579"/>
  <c r="F377" i="579"/>
  <c r="F378" i="579"/>
  <c r="F379" i="579"/>
  <c r="F380" i="579"/>
  <c r="F381" i="579"/>
  <c r="F382" i="579"/>
  <c r="F383" i="579"/>
  <c r="F384" i="579"/>
  <c r="F385" i="579"/>
  <c r="F386" i="579"/>
  <c r="F387" i="579"/>
  <c r="F388" i="579"/>
  <c r="F389" i="579"/>
  <c r="F390" i="579"/>
  <c r="F391" i="579"/>
  <c r="F392" i="579"/>
  <c r="F393" i="579"/>
  <c r="F394" i="579"/>
  <c r="F395" i="579"/>
  <c r="F396" i="579"/>
  <c r="F397" i="579"/>
  <c r="F398" i="579"/>
  <c r="F399" i="579"/>
  <c r="F400" i="579"/>
  <c r="F401" i="579"/>
  <c r="F402" i="579"/>
  <c r="F403" i="579"/>
  <c r="F404" i="579"/>
  <c r="F405" i="579"/>
  <c r="F406" i="579"/>
  <c r="F407" i="579"/>
  <c r="F408" i="579"/>
  <c r="F409" i="579"/>
  <c r="F410" i="579"/>
  <c r="F411" i="579"/>
  <c r="F412" i="579"/>
  <c r="F413" i="579"/>
  <c r="F414" i="579"/>
  <c r="F415" i="579"/>
  <c r="F416" i="579"/>
  <c r="F417" i="579"/>
  <c r="F418" i="579"/>
  <c r="F419" i="579"/>
  <c r="F420" i="579"/>
  <c r="F421" i="579"/>
  <c r="F422" i="579"/>
  <c r="F423" i="579"/>
  <c r="F424" i="579"/>
  <c r="F425" i="579"/>
  <c r="F426" i="579"/>
  <c r="F427" i="579"/>
  <c r="F428" i="579"/>
  <c r="F429" i="579"/>
  <c r="F430" i="579"/>
  <c r="F431" i="579"/>
  <c r="F434" i="579"/>
  <c r="F435" i="579"/>
  <c r="F436" i="579"/>
  <c r="F437" i="579"/>
  <c r="F438" i="579"/>
  <c r="F439" i="579"/>
  <c r="F440" i="579"/>
  <c r="F442" i="579"/>
  <c r="F443" i="579"/>
  <c r="F444" i="579"/>
  <c r="F445" i="579"/>
  <c r="F446" i="579"/>
  <c r="F447" i="579"/>
  <c r="F448" i="579"/>
  <c r="F449" i="579"/>
  <c r="F450" i="579"/>
  <c r="F451" i="579"/>
  <c r="F452" i="579"/>
  <c r="F454" i="579"/>
  <c r="F455" i="579"/>
  <c r="F456" i="579"/>
  <c r="F457" i="579"/>
  <c r="F458" i="579"/>
  <c r="F459" i="579"/>
  <c r="F460" i="579"/>
  <c r="F461" i="579"/>
  <c r="F462" i="579"/>
  <c r="F463" i="579"/>
  <c r="F464" i="579"/>
  <c r="F466" i="579"/>
  <c r="F467" i="579"/>
  <c r="F468" i="579"/>
  <c r="F469" i="579"/>
  <c r="F470" i="579"/>
  <c r="F471" i="579"/>
  <c r="F472" i="579"/>
  <c r="F473" i="579"/>
  <c r="F474" i="579"/>
  <c r="F475" i="579"/>
  <c r="F476" i="579"/>
  <c r="F477" i="579"/>
  <c r="F478" i="579"/>
  <c r="F479" i="579"/>
  <c r="F480" i="579"/>
  <c r="F482" i="579"/>
  <c r="F483" i="579"/>
  <c r="F484" i="579"/>
  <c r="F485" i="579"/>
  <c r="F486" i="579"/>
  <c r="F488" i="579"/>
  <c r="F489" i="579"/>
  <c r="F490" i="579"/>
  <c r="F491" i="579"/>
  <c r="F492" i="579"/>
  <c r="F493" i="579"/>
  <c r="F494" i="579"/>
  <c r="F495" i="579"/>
  <c r="F496" i="579"/>
  <c r="F497" i="579"/>
  <c r="F499" i="579"/>
  <c r="F500" i="579"/>
  <c r="F501" i="579"/>
  <c r="F502" i="579"/>
  <c r="F503" i="579"/>
  <c r="F504" i="579"/>
  <c r="F505" i="579"/>
  <c r="F506" i="579"/>
  <c r="F507" i="579"/>
  <c r="F508" i="579"/>
  <c r="F509" i="579"/>
  <c r="F510" i="579"/>
  <c r="F512" i="579"/>
  <c r="F513" i="579"/>
  <c r="F514" i="579"/>
  <c r="F516" i="579"/>
  <c r="F517" i="579"/>
  <c r="F518" i="579"/>
  <c r="F519" i="579"/>
  <c r="F520" i="579"/>
  <c r="F521" i="579"/>
  <c r="F522" i="579"/>
  <c r="F523" i="579"/>
  <c r="F524" i="579"/>
  <c r="F525" i="579"/>
  <c r="F526" i="579"/>
  <c r="F527" i="579"/>
  <c r="F528" i="579"/>
  <c r="F529" i="579"/>
  <c r="F530" i="579"/>
  <c r="F531" i="579"/>
  <c r="F532" i="579"/>
  <c r="F533" i="579"/>
  <c r="F534" i="579"/>
  <c r="F535" i="579"/>
  <c r="F536" i="579"/>
  <c r="F537" i="579"/>
  <c r="F538" i="579"/>
  <c r="F646" i="579" l="1"/>
  <c r="F641" i="579"/>
  <c r="F640" i="579"/>
  <c r="F642" i="579"/>
  <c r="E65" i="550"/>
  <c r="F711" i="579"/>
  <c r="F649" i="579"/>
  <c r="F651" i="579"/>
  <c r="H65" i="550" l="1"/>
  <c r="G65" i="550"/>
  <c r="J65" i="550"/>
  <c r="I65" i="550" s="1"/>
  <c r="F65" i="550"/>
  <c r="F539" i="579"/>
  <c r="E86" i="562" l="1"/>
  <c r="F628" i="579"/>
  <c r="F86" i="562" l="1"/>
  <c r="J86" i="562"/>
  <c r="I86" i="562" s="1"/>
  <c r="H86" i="562"/>
  <c r="G86" i="562"/>
  <c r="E55" i="561"/>
  <c r="F298" i="579"/>
  <c r="E51" i="561"/>
  <c r="F292" i="579"/>
  <c r="E49" i="561"/>
  <c r="E48" i="561"/>
  <c r="F289" i="579"/>
  <c r="F290" i="579"/>
  <c r="E47" i="561"/>
  <c r="F287" i="579"/>
  <c r="E54" i="561"/>
  <c r="F297" i="579"/>
  <c r="E53" i="561"/>
  <c r="F294" i="579"/>
  <c r="E37" i="562" l="1"/>
  <c r="F593" i="579"/>
  <c r="F37" i="562" l="1"/>
  <c r="J37" i="562"/>
  <c r="I37" i="562" s="1"/>
  <c r="H37" i="562"/>
  <c r="G37" i="562"/>
  <c r="E11" i="531"/>
  <c r="E33" i="575" l="1"/>
  <c r="F674" i="579"/>
  <c r="E18" i="575"/>
  <c r="F705" i="579"/>
  <c r="J18" i="575" l="1"/>
  <c r="I18" i="575" s="1"/>
  <c r="F18" i="575"/>
  <c r="H18" i="575"/>
  <c r="G18" i="575"/>
  <c r="G33" i="575"/>
  <c r="J33" i="575"/>
  <c r="I33" i="575" s="1"/>
  <c r="F33" i="575"/>
  <c r="H33" i="575"/>
  <c r="E95" i="560"/>
  <c r="E11" i="560"/>
  <c r="E10" i="553" l="1"/>
  <c r="E11" i="553"/>
  <c r="E12" i="553"/>
  <c r="E48" i="531" l="1"/>
  <c r="E47" i="531"/>
  <c r="F185" i="579"/>
  <c r="F186" i="579"/>
  <c r="E56" i="531"/>
  <c r="F193" i="579"/>
  <c r="E66" i="550" l="1"/>
  <c r="E67" i="550"/>
  <c r="E68" i="550"/>
  <c r="F712" i="579"/>
  <c r="F713" i="579"/>
  <c r="F714" i="579"/>
  <c r="E57" i="550"/>
  <c r="F693" i="579"/>
  <c r="F637" i="579"/>
  <c r="F638" i="579"/>
  <c r="F639" i="579"/>
  <c r="F643" i="579"/>
  <c r="F644" i="579"/>
  <c r="F645" i="579"/>
  <c r="H68" i="550" l="1"/>
  <c r="G68" i="550"/>
  <c r="F68" i="550"/>
  <c r="J68" i="550"/>
  <c r="I68" i="550" s="1"/>
  <c r="F57" i="550"/>
  <c r="G67" i="550"/>
  <c r="J67" i="550"/>
  <c r="I67" i="550" s="1"/>
  <c r="F67" i="550"/>
  <c r="H67" i="550"/>
  <c r="H66" i="550"/>
  <c r="G66" i="550"/>
  <c r="J66" i="550"/>
  <c r="I66" i="550" s="1"/>
  <c r="F66" i="550"/>
  <c r="E45" i="575"/>
  <c r="F726" i="579"/>
  <c r="E21" i="575"/>
  <c r="F701" i="579"/>
  <c r="H21" i="575" l="1"/>
  <c r="J21" i="575"/>
  <c r="I21" i="575" s="1"/>
  <c r="G21" i="575"/>
  <c r="F21" i="575"/>
  <c r="J45" i="575"/>
  <c r="I45" i="575" s="1"/>
  <c r="F45" i="575"/>
  <c r="G45" i="575"/>
  <c r="H45" i="575"/>
  <c r="E10" i="531"/>
  <c r="F760" i="579" l="1"/>
  <c r="E47" i="560"/>
  <c r="E82" i="531" l="1"/>
  <c r="F37" i="579"/>
  <c r="E172" i="531" l="1"/>
  <c r="E173" i="531"/>
  <c r="E171" i="531"/>
  <c r="E159" i="531"/>
  <c r="E160" i="531"/>
  <c r="E158" i="531"/>
  <c r="F141" i="579"/>
  <c r="F140" i="579"/>
  <c r="F139" i="579"/>
  <c r="F155" i="579"/>
  <c r="F154" i="579"/>
  <c r="F153" i="579"/>
  <c r="E131" i="531"/>
  <c r="F121" i="579"/>
  <c r="E39" i="560" l="1"/>
  <c r="E141" i="560"/>
  <c r="F627" i="579" l="1"/>
  <c r="E81" i="562"/>
  <c r="E79" i="562"/>
  <c r="H81" i="562" l="1"/>
  <c r="G81" i="562"/>
  <c r="F81" i="562"/>
  <c r="J81" i="562"/>
  <c r="I81" i="562" s="1"/>
  <c r="J79" i="562"/>
  <c r="I79" i="562" s="1"/>
  <c r="F79" i="562"/>
  <c r="H79" i="562"/>
  <c r="G79" i="562"/>
  <c r="E61" i="561"/>
  <c r="F278" i="579"/>
  <c r="F305" i="579" l="1"/>
  <c r="F306" i="579"/>
  <c r="E80" i="550"/>
  <c r="E81" i="550"/>
  <c r="H81" i="550" l="1"/>
  <c r="G81" i="550"/>
  <c r="F81" i="550"/>
  <c r="J81" i="550"/>
  <c r="I81" i="550" s="1"/>
  <c r="H80" i="550"/>
  <c r="G80" i="550"/>
  <c r="F80" i="550"/>
  <c r="J80" i="550"/>
  <c r="I80" i="550" s="1"/>
  <c r="E75" i="531"/>
  <c r="E74" i="531"/>
  <c r="F29" i="579"/>
  <c r="F30" i="579"/>
  <c r="E50" i="531"/>
  <c r="F175" i="579"/>
  <c r="E137" i="531"/>
  <c r="F128" i="579"/>
  <c r="E71" i="560" l="1"/>
  <c r="E70" i="560"/>
  <c r="E69" i="560"/>
  <c r="E102" i="560" l="1"/>
  <c r="E18" i="560"/>
  <c r="E35" i="575" l="1"/>
  <c r="F717" i="579"/>
  <c r="J35" i="575" l="1"/>
  <c r="I35" i="575" s="1"/>
  <c r="H35" i="575"/>
  <c r="G35" i="575"/>
  <c r="F35" i="575"/>
  <c r="E130" i="560"/>
  <c r="E129" i="560"/>
  <c r="E128" i="560"/>
  <c r="E126" i="560"/>
  <c r="E124" i="560"/>
  <c r="E122" i="560"/>
  <c r="E121" i="560"/>
  <c r="E119" i="560"/>
  <c r="E117" i="560"/>
  <c r="E116" i="560"/>
  <c r="E115" i="560"/>
  <c r="E114" i="560"/>
  <c r="E112" i="560"/>
  <c r="E110" i="560"/>
  <c r="E109" i="560"/>
  <c r="E104" i="560"/>
  <c r="E99" i="560"/>
  <c r="E83" i="560"/>
  <c r="E82" i="560"/>
  <c r="E81" i="560"/>
  <c r="E80" i="560"/>
  <c r="E77" i="560"/>
  <c r="E76" i="560"/>
  <c r="E75" i="560"/>
  <c r="E85" i="560"/>
  <c r="E67" i="560"/>
  <c r="E66" i="560"/>
  <c r="E63" i="560"/>
  <c r="E90" i="560"/>
  <c r="E89" i="560"/>
  <c r="E88" i="560"/>
  <c r="E87" i="560"/>
  <c r="E36" i="560"/>
  <c r="E35" i="560"/>
  <c r="E33" i="560"/>
  <c r="E32" i="560"/>
  <c r="E31" i="560"/>
  <c r="E30" i="560"/>
  <c r="E42" i="560"/>
  <c r="E15" i="560" l="1"/>
  <c r="F86" i="579" l="1"/>
  <c r="F71" i="579"/>
  <c r="F70" i="579"/>
  <c r="F69" i="579"/>
  <c r="F54" i="579"/>
  <c r="F55" i="579"/>
  <c r="F56" i="579"/>
  <c r="F57" i="579"/>
  <c r="F58" i="579"/>
  <c r="F59" i="579"/>
  <c r="F60" i="579"/>
  <c r="F61" i="579"/>
  <c r="F62" i="579"/>
  <c r="F63" i="579"/>
  <c r="F64" i="579"/>
  <c r="F53" i="579"/>
  <c r="F42" i="579"/>
  <c r="F43" i="579"/>
  <c r="F44" i="579"/>
  <c r="F45" i="579"/>
  <c r="F46" i="579"/>
  <c r="F47" i="579"/>
  <c r="F48" i="579"/>
  <c r="F49" i="579"/>
  <c r="F50" i="579"/>
  <c r="F41" i="579"/>
  <c r="F8" i="579"/>
  <c r="F9" i="579"/>
  <c r="F10" i="579"/>
  <c r="F11" i="579"/>
  <c r="F12" i="579"/>
  <c r="F13" i="579"/>
  <c r="F14" i="579"/>
  <c r="F15" i="579"/>
  <c r="F16" i="579"/>
  <c r="F17" i="579"/>
  <c r="F18" i="579"/>
  <c r="F19" i="579"/>
  <c r="F20" i="579"/>
  <c r="F21" i="579"/>
  <c r="F22" i="579"/>
  <c r="F23" i="579"/>
  <c r="F24" i="579"/>
  <c r="F25" i="579"/>
  <c r="F26" i="579"/>
  <c r="F27" i="579"/>
  <c r="F28" i="579"/>
  <c r="F7" i="579"/>
  <c r="F766" i="579"/>
  <c r="F767" i="579"/>
  <c r="F768" i="579"/>
  <c r="F769" i="579"/>
  <c r="F765" i="579"/>
  <c r="F227" i="579"/>
  <c r="F228" i="579"/>
  <c r="F229" i="579"/>
  <c r="F230" i="579"/>
  <c r="F231" i="579"/>
  <c r="F232" i="579"/>
  <c r="F235" i="579"/>
  <c r="F236" i="579"/>
  <c r="F237" i="579"/>
  <c r="F238" i="579"/>
  <c r="F239" i="579"/>
  <c r="F240" i="579"/>
  <c r="F241" i="579"/>
  <c r="F242" i="579"/>
  <c r="F243" i="579"/>
  <c r="F194" i="579"/>
  <c r="F195" i="579"/>
  <c r="F196" i="579"/>
  <c r="F197" i="579"/>
  <c r="F198" i="579"/>
  <c r="F199" i="579"/>
  <c r="F200" i="579"/>
  <c r="F201" i="579"/>
  <c r="F202" i="579"/>
  <c r="F203" i="579"/>
  <c r="F204" i="579"/>
  <c r="F205" i="579"/>
  <c r="F206" i="579"/>
  <c r="F207" i="579"/>
  <c r="F208" i="579"/>
  <c r="F209" i="579"/>
  <c r="F210" i="579"/>
  <c r="F211" i="579"/>
  <c r="F212" i="579"/>
  <c r="F216" i="579"/>
  <c r="F217" i="579"/>
  <c r="F218" i="579"/>
  <c r="F219" i="579"/>
  <c r="F220" i="579"/>
  <c r="F221" i="579"/>
  <c r="F223" i="579"/>
  <c r="F224" i="579"/>
  <c r="F225" i="579"/>
  <c r="F226" i="579"/>
  <c r="F191" i="579"/>
  <c r="F192" i="579"/>
  <c r="F90" i="579"/>
  <c r="F91" i="579"/>
  <c r="F92" i="579"/>
  <c r="F93" i="579"/>
  <c r="F94" i="579"/>
  <c r="F95" i="579"/>
  <c r="F96" i="579"/>
  <c r="F97" i="579"/>
  <c r="F98" i="579"/>
  <c r="F99" i="579"/>
  <c r="F100" i="579"/>
  <c r="F101" i="579"/>
  <c r="F102" i="579"/>
  <c r="F103" i="579"/>
  <c r="F104" i="579"/>
  <c r="F105" i="579"/>
  <c r="F106" i="579"/>
  <c r="F107" i="579"/>
  <c r="F108" i="579"/>
  <c r="F109" i="579"/>
  <c r="F110" i="579"/>
  <c r="F111" i="579"/>
  <c r="F112" i="579"/>
  <c r="F113" i="579"/>
  <c r="F114" i="579"/>
  <c r="F115" i="579"/>
  <c r="F116" i="579"/>
  <c r="F117" i="579"/>
  <c r="F118" i="579"/>
  <c r="F119" i="579"/>
  <c r="F120" i="579"/>
  <c r="F122" i="579"/>
  <c r="F123" i="579"/>
  <c r="F124" i="579"/>
  <c r="F126" i="579"/>
  <c r="F127" i="579"/>
  <c r="F129" i="579"/>
  <c r="F130" i="579"/>
  <c r="F131" i="579"/>
  <c r="F132" i="579"/>
  <c r="F133" i="579"/>
  <c r="F134" i="579"/>
  <c r="F135" i="579"/>
  <c r="F136" i="579"/>
  <c r="F137" i="579"/>
  <c r="F138" i="579"/>
  <c r="F142" i="579"/>
  <c r="F143" i="579"/>
  <c r="F147" i="579"/>
  <c r="F148" i="579"/>
  <c r="F150" i="579"/>
  <c r="F151" i="579"/>
  <c r="F152" i="579"/>
  <c r="F156" i="579"/>
  <c r="F157" i="579"/>
  <c r="F158" i="579"/>
  <c r="F159" i="579"/>
  <c r="F160" i="579"/>
  <c r="F161" i="579"/>
  <c r="F162" i="579"/>
  <c r="F163" i="579"/>
  <c r="F164" i="579"/>
  <c r="F165" i="579"/>
  <c r="F166" i="579"/>
  <c r="F167" i="579"/>
  <c r="F168" i="579"/>
  <c r="F172" i="579"/>
  <c r="F173" i="579"/>
  <c r="F174" i="579"/>
  <c r="F176" i="579"/>
  <c r="F177" i="579"/>
  <c r="F178" i="579"/>
  <c r="F179" i="579"/>
  <c r="F180" i="579"/>
  <c r="F181" i="579"/>
  <c r="F182" i="579"/>
  <c r="F183" i="579"/>
  <c r="F188" i="579"/>
  <c r="F189" i="579"/>
  <c r="F190" i="579"/>
  <c r="F89" i="579"/>
  <c r="F88" i="579"/>
  <c r="F87" i="579"/>
  <c r="F76" i="579"/>
  <c r="F77" i="579"/>
  <c r="F78" i="579"/>
  <c r="F79" i="579"/>
  <c r="F80" i="579"/>
  <c r="F81" i="579"/>
  <c r="F82" i="579"/>
  <c r="F83" i="579"/>
  <c r="F84" i="579"/>
  <c r="F85" i="579"/>
  <c r="F75" i="579"/>
  <c r="F74" i="579"/>
  <c r="F73" i="579"/>
  <c r="F72" i="579"/>
  <c r="F68" i="579"/>
  <c r="F67" i="579"/>
  <c r="F52" i="579"/>
  <c r="F51" i="579"/>
  <c r="F40" i="579"/>
  <c r="F6" i="579"/>
  <c r="F5" i="579"/>
  <c r="F655" i="579" l="1"/>
  <c r="F653" i="579"/>
  <c r="E32" i="531" l="1"/>
  <c r="E28" i="561" l="1"/>
  <c r="E29" i="561"/>
  <c r="E30" i="561"/>
  <c r="E31" i="561"/>
  <c r="E32" i="561"/>
  <c r="E27" i="561"/>
  <c r="E15" i="561"/>
  <c r="E16" i="561"/>
  <c r="E17" i="561"/>
  <c r="E18" i="561"/>
  <c r="E19" i="561"/>
  <c r="E20" i="561"/>
  <c r="E21" i="561"/>
  <c r="E22" i="561"/>
  <c r="E23" i="561"/>
  <c r="E24" i="561"/>
  <c r="E25" i="561"/>
  <c r="E14" i="561"/>
  <c r="E11" i="561"/>
  <c r="E12" i="561"/>
  <c r="E10" i="561"/>
  <c r="F247" i="579"/>
  <c r="F248" i="579"/>
  <c r="F249" i="579"/>
  <c r="F250" i="579"/>
  <c r="F251" i="579"/>
  <c r="F252" i="579"/>
  <c r="F253" i="579"/>
  <c r="F254" i="579"/>
  <c r="F255" i="579"/>
  <c r="F256" i="579"/>
  <c r="F257" i="579"/>
  <c r="F258" i="579"/>
  <c r="F259" i="579"/>
  <c r="F260" i="579"/>
  <c r="F261" i="579"/>
  <c r="F262" i="579"/>
  <c r="F263" i="579"/>
  <c r="F264" i="579"/>
  <c r="F265" i="579"/>
  <c r="F266" i="579"/>
  <c r="F246" i="579"/>
  <c r="E87" i="562" l="1"/>
  <c r="F629" i="579"/>
  <c r="J87" i="562" l="1"/>
  <c r="I87" i="562" s="1"/>
  <c r="F87" i="562"/>
  <c r="H87" i="562"/>
  <c r="G87" i="562"/>
  <c r="E63" i="531"/>
  <c r="E17" i="553" l="1"/>
  <c r="E41" i="562" l="1"/>
  <c r="F614" i="579"/>
  <c r="H41" i="562" l="1"/>
  <c r="G41" i="562"/>
  <c r="F41" i="562"/>
  <c r="J41" i="562"/>
  <c r="I41" i="562" s="1"/>
  <c r="E15" i="531"/>
  <c r="E13" i="553" l="1"/>
  <c r="E46" i="560" l="1"/>
  <c r="E107" i="560" l="1"/>
  <c r="E93" i="560"/>
  <c r="E40" i="562" l="1"/>
  <c r="F613" i="579"/>
  <c r="E62" i="562"/>
  <c r="E59" i="562"/>
  <c r="E56" i="562"/>
  <c r="E54" i="562"/>
  <c r="F590" i="579"/>
  <c r="F586" i="579"/>
  <c r="F583" i="579"/>
  <c r="F578" i="579"/>
  <c r="H54" i="562" l="1"/>
  <c r="G54" i="562"/>
  <c r="J54" i="562"/>
  <c r="I54" i="562" s="1"/>
  <c r="F54" i="562"/>
  <c r="G59" i="562"/>
  <c r="J59" i="562"/>
  <c r="I59" i="562" s="1"/>
  <c r="F59" i="562"/>
  <c r="H59" i="562"/>
  <c r="H62" i="562"/>
  <c r="G62" i="562"/>
  <c r="J62" i="562"/>
  <c r="I62" i="562" s="1"/>
  <c r="F62" i="562"/>
  <c r="J56" i="562"/>
  <c r="I56" i="562" s="1"/>
  <c r="F56" i="562"/>
  <c r="H56" i="562"/>
  <c r="G56" i="562"/>
  <c r="H40" i="562"/>
  <c r="G40" i="562"/>
  <c r="J40" i="562"/>
  <c r="I40" i="562" s="1"/>
  <c r="F40" i="562"/>
  <c r="E23" i="531"/>
  <c r="E24" i="531"/>
  <c r="E151" i="531" l="1"/>
  <c r="E150" i="531"/>
  <c r="E149" i="531"/>
  <c r="E148" i="531"/>
  <c r="E147" i="531"/>
  <c r="E37" i="531"/>
  <c r="E42" i="575" l="1"/>
  <c r="F719" i="579"/>
  <c r="E24" i="575"/>
  <c r="F708" i="579"/>
  <c r="G42" i="575" l="1"/>
  <c r="J42" i="575"/>
  <c r="I42" i="575" s="1"/>
  <c r="H42" i="575"/>
  <c r="F42" i="575"/>
  <c r="H24" i="575"/>
  <c r="F24" i="575"/>
  <c r="G24" i="575"/>
  <c r="J24" i="575"/>
  <c r="I24" i="575" s="1"/>
  <c r="E26" i="560"/>
  <c r="E23" i="560"/>
  <c r="E14" i="554" l="1"/>
  <c r="E16" i="553"/>
  <c r="E20" i="560" l="1"/>
  <c r="F730" i="579" l="1"/>
  <c r="F729" i="579"/>
  <c r="F728" i="579"/>
  <c r="E136" i="560" l="1"/>
  <c r="E135" i="560"/>
  <c r="E133" i="560"/>
  <c r="E132" i="560"/>
  <c r="E106" i="560"/>
  <c r="E101" i="560"/>
  <c r="E98" i="560"/>
  <c r="E97" i="560"/>
  <c r="E96" i="560"/>
  <c r="E57" i="560" l="1"/>
  <c r="E56" i="560"/>
  <c r="E54" i="560"/>
  <c r="E53" i="560"/>
  <c r="E51" i="560"/>
  <c r="E50" i="560"/>
  <c r="E49" i="560"/>
  <c r="E44" i="560"/>
  <c r="E41" i="560"/>
  <c r="E28" i="560"/>
  <c r="E25" i="560"/>
  <c r="E22" i="560"/>
  <c r="E17" i="560"/>
  <c r="E14" i="560"/>
  <c r="E13" i="560"/>
  <c r="E12" i="560"/>
  <c r="E158" i="560"/>
  <c r="E157" i="560" l="1"/>
  <c r="E156" i="560"/>
  <c r="E155" i="560"/>
  <c r="E154" i="560" l="1"/>
  <c r="E153" i="560"/>
  <c r="E152" i="560"/>
  <c r="E151" i="560"/>
  <c r="E150" i="560"/>
  <c r="E149" i="560"/>
  <c r="E148" i="560"/>
  <c r="E147" i="560"/>
  <c r="E146" i="560"/>
  <c r="E145" i="560"/>
  <c r="E144" i="560"/>
  <c r="E143" i="560"/>
  <c r="E142" i="560"/>
  <c r="E140" i="560"/>
  <c r="E139" i="560"/>
  <c r="E79" i="560"/>
  <c r="E78" i="560"/>
  <c r="E74" i="560"/>
  <c r="E73" i="560"/>
  <c r="E65" i="560"/>
  <c r="E62" i="560"/>
  <c r="E60" i="560"/>
  <c r="E56" i="575"/>
  <c r="E54" i="575"/>
  <c r="E53" i="575"/>
  <c r="E52" i="575"/>
  <c r="E50" i="575"/>
  <c r="E49" i="575"/>
  <c r="E48" i="575"/>
  <c r="E47" i="575"/>
  <c r="E46" i="575"/>
  <c r="E44" i="575"/>
  <c r="E40" i="575"/>
  <c r="F685" i="579"/>
  <c r="E39" i="575"/>
  <c r="E38" i="575"/>
  <c r="E36" i="575"/>
  <c r="E34" i="575"/>
  <c r="E32" i="575"/>
  <c r="E31" i="575"/>
  <c r="E29" i="575"/>
  <c r="E37" i="575"/>
  <c r="E30" i="575"/>
  <c r="E27" i="575"/>
  <c r="E26" i="575"/>
  <c r="E22" i="575"/>
  <c r="F702" i="579"/>
  <c r="G26" i="575" l="1"/>
  <c r="H26" i="575"/>
  <c r="J26" i="575"/>
  <c r="I26" i="575" s="1"/>
  <c r="F26" i="575"/>
  <c r="J36" i="575"/>
  <c r="I36" i="575" s="1"/>
  <c r="F36" i="575"/>
  <c r="H36" i="575"/>
  <c r="G36" i="575"/>
  <c r="H48" i="575"/>
  <c r="J48" i="575"/>
  <c r="I48" i="575" s="1"/>
  <c r="G48" i="575"/>
  <c r="F48" i="575"/>
  <c r="H31" i="575"/>
  <c r="G31" i="575"/>
  <c r="J31" i="575"/>
  <c r="I31" i="575" s="1"/>
  <c r="F31" i="575"/>
  <c r="G44" i="575"/>
  <c r="J44" i="575"/>
  <c r="I44" i="575" s="1"/>
  <c r="F44" i="575"/>
  <c r="H44" i="575"/>
  <c r="J54" i="575"/>
  <c r="I54" i="575" s="1"/>
  <c r="H54" i="575"/>
  <c r="G54" i="575"/>
  <c r="F54" i="575"/>
  <c r="G30" i="575"/>
  <c r="J30" i="575"/>
  <c r="I30" i="575" s="1"/>
  <c r="F30" i="575"/>
  <c r="H30" i="575"/>
  <c r="G32" i="575"/>
  <c r="J32" i="575"/>
  <c r="I32" i="575" s="1"/>
  <c r="H32" i="575"/>
  <c r="F32" i="575"/>
  <c r="G39" i="575"/>
  <c r="F39" i="575"/>
  <c r="J39" i="575"/>
  <c r="I39" i="575" s="1"/>
  <c r="H39" i="575"/>
  <c r="J46" i="575"/>
  <c r="I46" i="575" s="1"/>
  <c r="G46" i="575"/>
  <c r="F46" i="575"/>
  <c r="H46" i="575"/>
  <c r="G50" i="575"/>
  <c r="H50" i="575"/>
  <c r="F50" i="575"/>
  <c r="J50" i="575"/>
  <c r="I50" i="575" s="1"/>
  <c r="J56" i="575"/>
  <c r="I56" i="575" s="1"/>
  <c r="F56" i="575"/>
  <c r="H56" i="575"/>
  <c r="G56" i="575"/>
  <c r="J29" i="575"/>
  <c r="I29" i="575" s="1"/>
  <c r="F29" i="575"/>
  <c r="H29" i="575"/>
  <c r="G29" i="575"/>
  <c r="G40" i="575"/>
  <c r="H40" i="575"/>
  <c r="F40" i="575"/>
  <c r="J40" i="575"/>
  <c r="I40" i="575" s="1"/>
  <c r="J53" i="575"/>
  <c r="I53" i="575" s="1"/>
  <c r="F53" i="575"/>
  <c r="H53" i="575"/>
  <c r="G53" i="575"/>
  <c r="F27" i="575"/>
  <c r="G27" i="575"/>
  <c r="J27" i="575"/>
  <c r="I27" i="575" s="1"/>
  <c r="H27" i="575"/>
  <c r="H38" i="575"/>
  <c r="J38" i="575"/>
  <c r="I38" i="575" s="1"/>
  <c r="G38" i="575"/>
  <c r="F38" i="575"/>
  <c r="H49" i="575"/>
  <c r="G49" i="575"/>
  <c r="J49" i="575"/>
  <c r="I49" i="575" s="1"/>
  <c r="F49" i="575"/>
  <c r="H22" i="575"/>
  <c r="J22" i="575"/>
  <c r="I22" i="575" s="1"/>
  <c r="G22" i="575"/>
  <c r="F22" i="575"/>
  <c r="G37" i="575"/>
  <c r="F37" i="575"/>
  <c r="H37" i="575"/>
  <c r="J37" i="575"/>
  <c r="I37" i="575" s="1"/>
  <c r="J34" i="575"/>
  <c r="I34" i="575" s="1"/>
  <c r="F34" i="575"/>
  <c r="H34" i="575"/>
  <c r="G34" i="575"/>
  <c r="J47" i="575"/>
  <c r="I47" i="575" s="1"/>
  <c r="H47" i="575"/>
  <c r="G47" i="575"/>
  <c r="F47" i="575"/>
  <c r="G52" i="575"/>
  <c r="H52" i="575"/>
  <c r="J52" i="575"/>
  <c r="I52" i="575" s="1"/>
  <c r="F52" i="575"/>
  <c r="E20" i="575"/>
  <c r="E19" i="575"/>
  <c r="E17" i="575"/>
  <c r="F17" i="575" l="1"/>
  <c r="H17" i="575"/>
  <c r="G17" i="575"/>
  <c r="J17" i="575"/>
  <c r="I17" i="575" s="1"/>
  <c r="J19" i="575"/>
  <c r="I19" i="575" s="1"/>
  <c r="F19" i="575"/>
  <c r="H19" i="575"/>
  <c r="G19" i="575"/>
  <c r="G20" i="575"/>
  <c r="F20" i="575"/>
  <c r="H20" i="575"/>
  <c r="J20" i="575"/>
  <c r="I20" i="575" s="1"/>
  <c r="E16" i="575"/>
  <c r="E15" i="575"/>
  <c r="E14" i="575"/>
  <c r="E13" i="575"/>
  <c r="E11" i="575"/>
  <c r="E10" i="575"/>
  <c r="E43" i="574"/>
  <c r="E42" i="574"/>
  <c r="E41" i="574"/>
  <c r="E40" i="574"/>
  <c r="E38" i="574"/>
  <c r="E37" i="574"/>
  <c r="E36" i="574"/>
  <c r="E34" i="574"/>
  <c r="E33" i="574"/>
  <c r="E32" i="574"/>
  <c r="E30" i="574"/>
  <c r="E28" i="574"/>
  <c r="E27" i="574"/>
  <c r="E26" i="574"/>
  <c r="E25" i="574"/>
  <c r="E24" i="574"/>
  <c r="E22" i="574"/>
  <c r="E21" i="574"/>
  <c r="E19" i="574"/>
  <c r="E18" i="574"/>
  <c r="E17" i="574"/>
  <c r="E16" i="574"/>
  <c r="E15" i="574"/>
  <c r="E14" i="574"/>
  <c r="E13" i="574"/>
  <c r="E11" i="574"/>
  <c r="E10" i="574"/>
  <c r="E95" i="550"/>
  <c r="E94" i="550"/>
  <c r="E93" i="550"/>
  <c r="E92" i="550"/>
  <c r="E91" i="550"/>
  <c r="E90" i="550"/>
  <c r="E89" i="550"/>
  <c r="E88" i="550"/>
  <c r="E87" i="550"/>
  <c r="E86" i="550"/>
  <c r="E85" i="550"/>
  <c r="E84" i="550"/>
  <c r="E83" i="550"/>
  <c r="E82" i="550"/>
  <c r="E79" i="550"/>
  <c r="E78" i="550"/>
  <c r="E76" i="550"/>
  <c r="E75" i="550"/>
  <c r="E74" i="550"/>
  <c r="E72" i="550"/>
  <c r="E71" i="550"/>
  <c r="E70" i="550"/>
  <c r="E64" i="550"/>
  <c r="E63" i="550"/>
  <c r="E62" i="550"/>
  <c r="E61" i="550"/>
  <c r="E60" i="550"/>
  <c r="E59" i="550"/>
  <c r="E56" i="550"/>
  <c r="E55" i="550"/>
  <c r="E54" i="550"/>
  <c r="E53" i="550"/>
  <c r="E52" i="550"/>
  <c r="E51" i="550"/>
  <c r="E49" i="550"/>
  <c r="E48" i="550"/>
  <c r="E47" i="550"/>
  <c r="E46" i="550"/>
  <c r="E45" i="550"/>
  <c r="E43" i="550"/>
  <c r="E42" i="550"/>
  <c r="E41" i="550"/>
  <c r="E39" i="550"/>
  <c r="E38" i="550"/>
  <c r="E37" i="550"/>
  <c r="E36" i="550"/>
  <c r="E34" i="550"/>
  <c r="E32" i="550"/>
  <c r="E30" i="550"/>
  <c r="E29" i="550"/>
  <c r="E27" i="550"/>
  <c r="E26" i="550"/>
  <c r="E25" i="550"/>
  <c r="E24" i="550"/>
  <c r="E23" i="550"/>
  <c r="E22" i="550"/>
  <c r="E21" i="550"/>
  <c r="E20" i="550"/>
  <c r="E19" i="550"/>
  <c r="E18" i="550"/>
  <c r="E16" i="550"/>
  <c r="E15" i="550"/>
  <c r="E14" i="550"/>
  <c r="E13" i="550"/>
  <c r="E12" i="550"/>
  <c r="E11" i="550"/>
  <c r="E10" i="550"/>
  <c r="E83" i="562"/>
  <c r="E80" i="562"/>
  <c r="E78" i="562"/>
  <c r="E77" i="562"/>
  <c r="E76" i="562"/>
  <c r="E74" i="562"/>
  <c r="E71" i="562"/>
  <c r="E73" i="562"/>
  <c r="E70" i="562"/>
  <c r="E69" i="562"/>
  <c r="E67" i="562"/>
  <c r="E65" i="562"/>
  <c r="E64" i="562"/>
  <c r="E63" i="562"/>
  <c r="E61" i="562"/>
  <c r="E60" i="562"/>
  <c r="E58" i="562"/>
  <c r="E57" i="562"/>
  <c r="E84" i="562"/>
  <c r="E55" i="562"/>
  <c r="J51" i="550" l="1"/>
  <c r="I51" i="550" s="1"/>
  <c r="F51" i="550"/>
  <c r="H51" i="550"/>
  <c r="G51" i="550"/>
  <c r="F10" i="550"/>
  <c r="J10" i="550"/>
  <c r="I10" i="550" s="1"/>
  <c r="H10" i="550"/>
  <c r="G10" i="550"/>
  <c r="G19" i="550"/>
  <c r="F19" i="550"/>
  <c r="J19" i="550"/>
  <c r="I19" i="550" s="1"/>
  <c r="H19" i="550"/>
  <c r="G27" i="550"/>
  <c r="F27" i="550"/>
  <c r="J27" i="550"/>
  <c r="I27" i="550" s="1"/>
  <c r="H27" i="550"/>
  <c r="H39" i="550"/>
  <c r="G39" i="550"/>
  <c r="J39" i="550"/>
  <c r="I39" i="550" s="1"/>
  <c r="F39" i="550"/>
  <c r="G49" i="550"/>
  <c r="J49" i="550"/>
  <c r="I49" i="550" s="1"/>
  <c r="F49" i="550"/>
  <c r="H49" i="550"/>
  <c r="J60" i="550"/>
  <c r="I60" i="550" s="1"/>
  <c r="F60" i="550"/>
  <c r="H60" i="550"/>
  <c r="G60" i="550"/>
  <c r="H74" i="550"/>
  <c r="G74" i="550"/>
  <c r="J74" i="550"/>
  <c r="I74" i="550" s="1"/>
  <c r="F74" i="550"/>
  <c r="G85" i="550"/>
  <c r="F85" i="550"/>
  <c r="J85" i="550"/>
  <c r="I85" i="550" s="1"/>
  <c r="H85" i="550"/>
  <c r="F89" i="550"/>
  <c r="J89" i="550"/>
  <c r="I89" i="550" s="1"/>
  <c r="H89" i="550"/>
  <c r="G89" i="550"/>
  <c r="J15" i="550"/>
  <c r="I15" i="550" s="1"/>
  <c r="F15" i="550"/>
  <c r="H15" i="550"/>
  <c r="G15" i="550"/>
  <c r="J24" i="550"/>
  <c r="I24" i="550" s="1"/>
  <c r="H24" i="550"/>
  <c r="F24" i="550"/>
  <c r="G24" i="550"/>
  <c r="G41" i="550"/>
  <c r="J41" i="550"/>
  <c r="I41" i="550" s="1"/>
  <c r="F41" i="550"/>
  <c r="H41" i="550"/>
  <c r="H46" i="550"/>
  <c r="G46" i="550"/>
  <c r="F46" i="550"/>
  <c r="J46" i="550"/>
  <c r="I46" i="550" s="1"/>
  <c r="H61" i="550"/>
  <c r="G61" i="550"/>
  <c r="F61" i="550"/>
  <c r="J61" i="550"/>
  <c r="I61" i="550" s="1"/>
  <c r="G75" i="550"/>
  <c r="J75" i="550"/>
  <c r="I75" i="550" s="1"/>
  <c r="F75" i="550"/>
  <c r="H75" i="550"/>
  <c r="G86" i="550"/>
  <c r="F86" i="550"/>
  <c r="J86" i="550"/>
  <c r="I86" i="550" s="1"/>
  <c r="H86" i="550"/>
  <c r="J94" i="550"/>
  <c r="I94" i="550" s="1"/>
  <c r="H94" i="550"/>
  <c r="G94" i="550"/>
  <c r="F94" i="550"/>
  <c r="H12" i="550"/>
  <c r="J12" i="550"/>
  <c r="I12" i="550" s="1"/>
  <c r="G12" i="550"/>
  <c r="F12" i="550"/>
  <c r="H16" i="550"/>
  <c r="F16" i="550"/>
  <c r="J16" i="550"/>
  <c r="I16" i="550" s="1"/>
  <c r="G16" i="550"/>
  <c r="G21" i="550"/>
  <c r="J21" i="550"/>
  <c r="I21" i="550" s="1"/>
  <c r="F21" i="550"/>
  <c r="H21" i="550"/>
  <c r="H25" i="550"/>
  <c r="J25" i="550"/>
  <c r="I25" i="550" s="1"/>
  <c r="G25" i="550"/>
  <c r="F25" i="550"/>
  <c r="G30" i="550"/>
  <c r="J30" i="550"/>
  <c r="I30" i="550" s="1"/>
  <c r="F30" i="550"/>
  <c r="H30" i="550"/>
  <c r="H37" i="550"/>
  <c r="G37" i="550"/>
  <c r="J37" i="550"/>
  <c r="I37" i="550" s="1"/>
  <c r="F37" i="550"/>
  <c r="F42" i="550"/>
  <c r="J42" i="550"/>
  <c r="I42" i="550" s="1"/>
  <c r="H42" i="550"/>
  <c r="G42" i="550"/>
  <c r="H47" i="550"/>
  <c r="G47" i="550"/>
  <c r="J47" i="550"/>
  <c r="I47" i="550" s="1"/>
  <c r="F47" i="550"/>
  <c r="F56" i="550"/>
  <c r="H62" i="550"/>
  <c r="G62" i="550"/>
  <c r="J62" i="550"/>
  <c r="I62" i="550" s="1"/>
  <c r="F62" i="550"/>
  <c r="H71" i="550"/>
  <c r="G71" i="550"/>
  <c r="J71" i="550"/>
  <c r="I71" i="550" s="1"/>
  <c r="F71" i="550"/>
  <c r="J76" i="550"/>
  <c r="I76" i="550" s="1"/>
  <c r="F76" i="550"/>
  <c r="H76" i="550"/>
  <c r="G76" i="550"/>
  <c r="H83" i="550"/>
  <c r="G83" i="550"/>
  <c r="F83" i="550"/>
  <c r="J83" i="550"/>
  <c r="I83" i="550" s="1"/>
  <c r="G87" i="550"/>
  <c r="F87" i="550"/>
  <c r="J87" i="550"/>
  <c r="I87" i="550" s="1"/>
  <c r="H87" i="550"/>
  <c r="F91" i="550"/>
  <c r="J91" i="550"/>
  <c r="I91" i="550" s="1"/>
  <c r="H91" i="550"/>
  <c r="G91" i="550"/>
  <c r="J95" i="550"/>
  <c r="I95" i="550" s="1"/>
  <c r="H95" i="550"/>
  <c r="G95" i="550"/>
  <c r="F95" i="550"/>
  <c r="G14" i="550"/>
  <c r="J14" i="550"/>
  <c r="I14" i="550" s="1"/>
  <c r="F14" i="550"/>
  <c r="H14" i="550"/>
  <c r="J23" i="550"/>
  <c r="I23" i="550" s="1"/>
  <c r="H23" i="550"/>
  <c r="G23" i="550"/>
  <c r="F23" i="550"/>
  <c r="J34" i="550"/>
  <c r="I34" i="550" s="1"/>
  <c r="F34" i="550"/>
  <c r="H34" i="550"/>
  <c r="G34" i="550"/>
  <c r="H45" i="550"/>
  <c r="G45" i="550"/>
  <c r="F45" i="550"/>
  <c r="J45" i="550"/>
  <c r="I45" i="550" s="1"/>
  <c r="F54" i="550"/>
  <c r="J64" i="550"/>
  <c r="I64" i="550" s="1"/>
  <c r="F64" i="550"/>
  <c r="H64" i="550"/>
  <c r="G64" i="550"/>
  <c r="J79" i="550"/>
  <c r="I79" i="550" s="1"/>
  <c r="H79" i="550"/>
  <c r="G79" i="550"/>
  <c r="F79" i="550"/>
  <c r="J93" i="550"/>
  <c r="I93" i="550" s="1"/>
  <c r="H93" i="550"/>
  <c r="G93" i="550"/>
  <c r="F93" i="550"/>
  <c r="J11" i="550"/>
  <c r="I11" i="550" s="1"/>
  <c r="F11" i="550"/>
  <c r="G11" i="550"/>
  <c r="H11" i="550"/>
  <c r="G20" i="550"/>
  <c r="F20" i="550"/>
  <c r="H20" i="550"/>
  <c r="J20" i="550"/>
  <c r="I20" i="550" s="1"/>
  <c r="F29" i="550"/>
  <c r="J29" i="550"/>
  <c r="I29" i="550" s="1"/>
  <c r="H29" i="550"/>
  <c r="G29" i="550"/>
  <c r="J36" i="550"/>
  <c r="I36" i="550" s="1"/>
  <c r="H36" i="550"/>
  <c r="G36" i="550"/>
  <c r="F36" i="550"/>
  <c r="F55" i="550"/>
  <c r="J70" i="550"/>
  <c r="I70" i="550" s="1"/>
  <c r="F70" i="550"/>
  <c r="H70" i="550"/>
  <c r="G70" i="550"/>
  <c r="H82" i="550"/>
  <c r="G82" i="550"/>
  <c r="F82" i="550"/>
  <c r="J82" i="550"/>
  <c r="I82" i="550" s="1"/>
  <c r="F90" i="550"/>
  <c r="J90" i="550"/>
  <c r="I90" i="550" s="1"/>
  <c r="H90" i="550"/>
  <c r="G90" i="550"/>
  <c r="H13" i="550"/>
  <c r="G13" i="550"/>
  <c r="J13" i="550"/>
  <c r="I13" i="550" s="1"/>
  <c r="F13" i="550"/>
  <c r="H18" i="550"/>
  <c r="G18" i="550"/>
  <c r="F18" i="550"/>
  <c r="J18" i="550"/>
  <c r="I18" i="550" s="1"/>
  <c r="J22" i="550"/>
  <c r="I22" i="550" s="1"/>
  <c r="F22" i="550"/>
  <c r="G22" i="550"/>
  <c r="H22" i="550"/>
  <c r="H26" i="550"/>
  <c r="G26" i="550"/>
  <c r="J26" i="550"/>
  <c r="I26" i="550" s="1"/>
  <c r="F26" i="550"/>
  <c r="F32" i="550"/>
  <c r="J32" i="550"/>
  <c r="I32" i="550" s="1"/>
  <c r="H32" i="550"/>
  <c r="G32" i="550"/>
  <c r="H38" i="550"/>
  <c r="G38" i="550"/>
  <c r="F38" i="550"/>
  <c r="J38" i="550"/>
  <c r="I38" i="550" s="1"/>
  <c r="J43" i="550"/>
  <c r="I43" i="550" s="1"/>
  <c r="F43" i="550"/>
  <c r="H43" i="550"/>
  <c r="G43" i="550"/>
  <c r="G48" i="550"/>
  <c r="F48" i="550"/>
  <c r="J48" i="550"/>
  <c r="I48" i="550" s="1"/>
  <c r="H48" i="550"/>
  <c r="G59" i="550"/>
  <c r="J59" i="550"/>
  <c r="I59" i="550" s="1"/>
  <c r="F59" i="550"/>
  <c r="H59" i="550"/>
  <c r="G63" i="550"/>
  <c r="J63" i="550"/>
  <c r="I63" i="550" s="1"/>
  <c r="F63" i="550"/>
  <c r="H63" i="550"/>
  <c r="H72" i="550"/>
  <c r="G72" i="550"/>
  <c r="F72" i="550"/>
  <c r="J72" i="550"/>
  <c r="I72" i="550" s="1"/>
  <c r="J78" i="550"/>
  <c r="I78" i="550" s="1"/>
  <c r="H78" i="550"/>
  <c r="G78" i="550"/>
  <c r="F78" i="550"/>
  <c r="H84" i="550"/>
  <c r="G84" i="550"/>
  <c r="J84" i="550"/>
  <c r="I84" i="550" s="1"/>
  <c r="F84" i="550"/>
  <c r="G88" i="550"/>
  <c r="J88" i="550"/>
  <c r="I88" i="550" s="1"/>
  <c r="F88" i="550"/>
  <c r="H88" i="550"/>
  <c r="J92" i="550"/>
  <c r="I92" i="550" s="1"/>
  <c r="F92" i="550"/>
  <c r="H92" i="550"/>
  <c r="G92" i="550"/>
  <c r="G55" i="562"/>
  <c r="J55" i="562"/>
  <c r="I55" i="562" s="1"/>
  <c r="F55" i="562"/>
  <c r="H55" i="562"/>
  <c r="G77" i="562"/>
  <c r="F77" i="562"/>
  <c r="J77" i="562"/>
  <c r="I77" i="562" s="1"/>
  <c r="H77" i="562"/>
  <c r="J60" i="562"/>
  <c r="I60" i="562" s="1"/>
  <c r="F60" i="562"/>
  <c r="H60" i="562"/>
  <c r="G60" i="562"/>
  <c r="H73" i="562"/>
  <c r="G73" i="562"/>
  <c r="J73" i="562"/>
  <c r="I73" i="562" s="1"/>
  <c r="F73" i="562"/>
  <c r="F84" i="562"/>
  <c r="J84" i="562"/>
  <c r="I84" i="562" s="1"/>
  <c r="H84" i="562"/>
  <c r="G84" i="562"/>
  <c r="H61" i="562"/>
  <c r="G61" i="562"/>
  <c r="J61" i="562"/>
  <c r="I61" i="562" s="1"/>
  <c r="F61" i="562"/>
  <c r="G67" i="562"/>
  <c r="J67" i="562"/>
  <c r="I67" i="562" s="1"/>
  <c r="F67" i="562"/>
  <c r="H67" i="562"/>
  <c r="J71" i="562"/>
  <c r="I71" i="562" s="1"/>
  <c r="H71" i="562"/>
  <c r="G71" i="562"/>
  <c r="F71" i="562"/>
  <c r="G78" i="562"/>
  <c r="J78" i="562"/>
  <c r="I78" i="562" s="1"/>
  <c r="F78" i="562"/>
  <c r="H78" i="562"/>
  <c r="H65" i="562"/>
  <c r="G65" i="562"/>
  <c r="J65" i="562"/>
  <c r="I65" i="562" s="1"/>
  <c r="F65" i="562"/>
  <c r="H57" i="562"/>
  <c r="G57" i="562"/>
  <c r="F57" i="562"/>
  <c r="J57" i="562"/>
  <c r="I57" i="562" s="1"/>
  <c r="G63" i="562"/>
  <c r="J63" i="562"/>
  <c r="I63" i="562" s="1"/>
  <c r="F63" i="562"/>
  <c r="H63" i="562"/>
  <c r="F69" i="562"/>
  <c r="J69" i="562"/>
  <c r="I69" i="562" s="1"/>
  <c r="H69" i="562"/>
  <c r="G69" i="562"/>
  <c r="H74" i="562"/>
  <c r="G74" i="562"/>
  <c r="F74" i="562"/>
  <c r="J74" i="562"/>
  <c r="I74" i="562" s="1"/>
  <c r="H80" i="562"/>
  <c r="G80" i="562"/>
  <c r="F80" i="562"/>
  <c r="J80" i="562"/>
  <c r="I80" i="562" s="1"/>
  <c r="H58" i="562"/>
  <c r="G58" i="562"/>
  <c r="J58" i="562"/>
  <c r="I58" i="562" s="1"/>
  <c r="F58" i="562"/>
  <c r="J64" i="562"/>
  <c r="I64" i="562" s="1"/>
  <c r="F64" i="562"/>
  <c r="H64" i="562"/>
  <c r="G64" i="562"/>
  <c r="J70" i="562"/>
  <c r="I70" i="562" s="1"/>
  <c r="F70" i="562"/>
  <c r="H70" i="562"/>
  <c r="G70" i="562"/>
  <c r="H76" i="562"/>
  <c r="G76" i="562"/>
  <c r="J76" i="562"/>
  <c r="I76" i="562" s="1"/>
  <c r="F76" i="562"/>
  <c r="G83" i="562"/>
  <c r="J83" i="562"/>
  <c r="I83" i="562" s="1"/>
  <c r="F83" i="562"/>
  <c r="H83" i="562"/>
  <c r="H13" i="575"/>
  <c r="J13" i="575"/>
  <c r="I13" i="575" s="1"/>
  <c r="G13" i="575"/>
  <c r="F13" i="575"/>
  <c r="H14" i="575"/>
  <c r="F14" i="575"/>
  <c r="G14" i="575"/>
  <c r="J14" i="575"/>
  <c r="I14" i="575" s="1"/>
  <c r="H10" i="575"/>
  <c r="F10" i="575"/>
  <c r="G10" i="575"/>
  <c r="J10" i="575"/>
  <c r="I10" i="575" s="1"/>
  <c r="G15" i="575"/>
  <c r="J15" i="575"/>
  <c r="I15" i="575" s="1"/>
  <c r="H15" i="575"/>
  <c r="F15" i="575"/>
  <c r="H11" i="575"/>
  <c r="G11" i="575"/>
  <c r="F11" i="575"/>
  <c r="J11" i="575"/>
  <c r="I11" i="575" s="1"/>
  <c r="G16" i="575"/>
  <c r="J16" i="575"/>
  <c r="I16" i="575" s="1"/>
  <c r="F16" i="575"/>
  <c r="H16" i="575"/>
  <c r="G11" i="574"/>
  <c r="J11" i="574"/>
  <c r="I11" i="574" s="1"/>
  <c r="F11" i="574"/>
  <c r="H11" i="574"/>
  <c r="H16" i="574"/>
  <c r="G16" i="574"/>
  <c r="F16" i="574"/>
  <c r="J16" i="574"/>
  <c r="I16" i="574" s="1"/>
  <c r="F21" i="574"/>
  <c r="G21" i="574"/>
  <c r="J21" i="574"/>
  <c r="I21" i="574" s="1"/>
  <c r="H21" i="574"/>
  <c r="J26" i="574"/>
  <c r="I26" i="574" s="1"/>
  <c r="H26" i="574"/>
  <c r="F26" i="574"/>
  <c r="G26" i="574"/>
  <c r="G32" i="574"/>
  <c r="J32" i="574"/>
  <c r="I32" i="574" s="1"/>
  <c r="F32" i="574"/>
  <c r="H32" i="574"/>
  <c r="H37" i="574"/>
  <c r="G37" i="574"/>
  <c r="J37" i="574"/>
  <c r="I37" i="574" s="1"/>
  <c r="F37" i="574"/>
  <c r="J42" i="574"/>
  <c r="I42" i="574" s="1"/>
  <c r="F42" i="574"/>
  <c r="G42" i="574"/>
  <c r="H42" i="574"/>
  <c r="J13" i="574"/>
  <c r="I13" i="574" s="1"/>
  <c r="F13" i="574"/>
  <c r="H13" i="574"/>
  <c r="G13" i="574"/>
  <c r="H17" i="574"/>
  <c r="G17" i="574"/>
  <c r="J17" i="574"/>
  <c r="I17" i="574" s="1"/>
  <c r="F17" i="574"/>
  <c r="J22" i="574"/>
  <c r="I22" i="574" s="1"/>
  <c r="F22" i="574"/>
  <c r="G22" i="574"/>
  <c r="H22" i="574"/>
  <c r="H27" i="574"/>
  <c r="G27" i="574"/>
  <c r="J27" i="574"/>
  <c r="I27" i="574" s="1"/>
  <c r="F27" i="574"/>
  <c r="J33" i="574"/>
  <c r="I33" i="574" s="1"/>
  <c r="F33" i="574"/>
  <c r="H33" i="574"/>
  <c r="G33" i="574"/>
  <c r="G38" i="574"/>
  <c r="F38" i="574"/>
  <c r="H38" i="574"/>
  <c r="J38" i="574"/>
  <c r="I38" i="574" s="1"/>
  <c r="J43" i="574"/>
  <c r="I43" i="574" s="1"/>
  <c r="H43" i="574"/>
  <c r="G43" i="574"/>
  <c r="F43" i="574"/>
  <c r="F14" i="574"/>
  <c r="H14" i="574"/>
  <c r="J14" i="574"/>
  <c r="I14" i="574" s="1"/>
  <c r="G14" i="574"/>
  <c r="G18" i="574"/>
  <c r="J18" i="574"/>
  <c r="I18" i="574" s="1"/>
  <c r="F18" i="574"/>
  <c r="H18" i="574"/>
  <c r="J24" i="574"/>
  <c r="I24" i="574" s="1"/>
  <c r="H24" i="574"/>
  <c r="G24" i="574"/>
  <c r="F24" i="574"/>
  <c r="G28" i="574"/>
  <c r="F28" i="574"/>
  <c r="J28" i="574"/>
  <c r="I28" i="574" s="1"/>
  <c r="H28" i="574"/>
  <c r="J34" i="574"/>
  <c r="I34" i="574" s="1"/>
  <c r="F34" i="574"/>
  <c r="H34" i="574"/>
  <c r="G34" i="574"/>
  <c r="G40" i="574"/>
  <c r="J40" i="574"/>
  <c r="I40" i="574" s="1"/>
  <c r="F40" i="574"/>
  <c r="H40" i="574"/>
  <c r="H10" i="574"/>
  <c r="J10" i="574"/>
  <c r="I10" i="574" s="1"/>
  <c r="F10" i="574"/>
  <c r="G10" i="574"/>
  <c r="H15" i="574"/>
  <c r="J15" i="574"/>
  <c r="I15" i="574" s="1"/>
  <c r="G15" i="574"/>
  <c r="F15" i="574"/>
  <c r="F19" i="574"/>
  <c r="J19" i="574"/>
  <c r="I19" i="574" s="1"/>
  <c r="H19" i="574"/>
  <c r="G19" i="574"/>
  <c r="J25" i="574"/>
  <c r="I25" i="574" s="1"/>
  <c r="F25" i="574"/>
  <c r="H25" i="574"/>
  <c r="G25" i="574"/>
  <c r="G30" i="574"/>
  <c r="H30" i="574"/>
  <c r="F30" i="574"/>
  <c r="J30" i="574"/>
  <c r="I30" i="574" s="1"/>
  <c r="H36" i="574"/>
  <c r="F36" i="574"/>
  <c r="G36" i="574"/>
  <c r="J36" i="574"/>
  <c r="I36" i="574" s="1"/>
  <c r="F41" i="574"/>
  <c r="G41" i="574"/>
  <c r="J41" i="574"/>
  <c r="I41" i="574" s="1"/>
  <c r="H41" i="574"/>
  <c r="E82" i="562"/>
  <c r="E66" i="562"/>
  <c r="E53" i="562"/>
  <c r="E51" i="562"/>
  <c r="E50" i="562"/>
  <c r="E49" i="562"/>
  <c r="E48" i="562"/>
  <c r="E46" i="562"/>
  <c r="E45" i="562"/>
  <c r="E44" i="562"/>
  <c r="E38" i="562"/>
  <c r="E43" i="562"/>
  <c r="E42" i="562"/>
  <c r="E36" i="562"/>
  <c r="E35" i="562"/>
  <c r="E34" i="562"/>
  <c r="E33" i="562"/>
  <c r="E32" i="562"/>
  <c r="E31" i="562"/>
  <c r="E30" i="562"/>
  <c r="E29" i="562"/>
  <c r="E28" i="562"/>
  <c r="E27" i="562"/>
  <c r="E26" i="562"/>
  <c r="E25" i="562"/>
  <c r="E24" i="562"/>
  <c r="E23" i="562"/>
  <c r="E22" i="562"/>
  <c r="E21" i="562"/>
  <c r="E20" i="562"/>
  <c r="E19" i="562"/>
  <c r="E18" i="562"/>
  <c r="E17" i="562"/>
  <c r="E16" i="562"/>
  <c r="E15" i="562"/>
  <c r="E14" i="562"/>
  <c r="E13" i="562"/>
  <c r="E12" i="562"/>
  <c r="E11" i="562"/>
  <c r="E10" i="562"/>
  <c r="E70" i="561"/>
  <c r="E69" i="561"/>
  <c r="E68" i="561"/>
  <c r="E66" i="561"/>
  <c r="E65" i="561"/>
  <c r="E64" i="561"/>
  <c r="E60" i="561"/>
  <c r="E62" i="561"/>
  <c r="E59" i="561"/>
  <c r="E58" i="561"/>
  <c r="E57" i="561"/>
  <c r="E52" i="561"/>
  <c r="E50" i="561"/>
  <c r="E46" i="561"/>
  <c r="E45" i="561"/>
  <c r="E44" i="561"/>
  <c r="E43" i="561"/>
  <c r="E42" i="561"/>
  <c r="E41" i="561"/>
  <c r="E36" i="561"/>
  <c r="E35" i="561"/>
  <c r="E34" i="561"/>
  <c r="G11" i="562" l="1"/>
  <c r="F11" i="562"/>
  <c r="J11" i="562"/>
  <c r="I11" i="562" s="1"/>
  <c r="H11" i="562"/>
  <c r="G12" i="562"/>
  <c r="J12" i="562"/>
  <c r="I12" i="562" s="1"/>
  <c r="F12" i="562"/>
  <c r="H12" i="562"/>
  <c r="H24" i="562"/>
  <c r="G24" i="562"/>
  <c r="F24" i="562"/>
  <c r="J24" i="562"/>
  <c r="I24" i="562" s="1"/>
  <c r="H44" i="562"/>
  <c r="G44" i="562"/>
  <c r="J44" i="562"/>
  <c r="I44" i="562" s="1"/>
  <c r="F44" i="562"/>
  <c r="G10" i="562"/>
  <c r="F10" i="562"/>
  <c r="J10" i="562"/>
  <c r="I10" i="562" s="1"/>
  <c r="H10" i="562"/>
  <c r="J14" i="562"/>
  <c r="I14" i="562" s="1"/>
  <c r="F14" i="562"/>
  <c r="H14" i="562"/>
  <c r="G14" i="562"/>
  <c r="H18" i="562"/>
  <c r="G18" i="562"/>
  <c r="J18" i="562"/>
  <c r="I18" i="562" s="1"/>
  <c r="F18" i="562"/>
  <c r="J22" i="562"/>
  <c r="I22" i="562" s="1"/>
  <c r="F22" i="562"/>
  <c r="H22" i="562"/>
  <c r="G22" i="562"/>
  <c r="H26" i="562"/>
  <c r="G26" i="562"/>
  <c r="J26" i="562"/>
  <c r="I26" i="562" s="1"/>
  <c r="F26" i="562"/>
  <c r="J30" i="562"/>
  <c r="I30" i="562" s="1"/>
  <c r="F30" i="562"/>
  <c r="H30" i="562"/>
  <c r="G30" i="562"/>
  <c r="H34" i="562"/>
  <c r="G34" i="562"/>
  <c r="J34" i="562"/>
  <c r="I34" i="562" s="1"/>
  <c r="F34" i="562"/>
  <c r="H43" i="562"/>
  <c r="G43" i="562"/>
  <c r="F43" i="562"/>
  <c r="J43" i="562"/>
  <c r="I43" i="562" s="1"/>
  <c r="G46" i="562"/>
  <c r="F46" i="562"/>
  <c r="J46" i="562"/>
  <c r="I46" i="562" s="1"/>
  <c r="H46" i="562"/>
  <c r="J51" i="562"/>
  <c r="I51" i="562" s="1"/>
  <c r="H51" i="562"/>
  <c r="G51" i="562"/>
  <c r="F51" i="562"/>
  <c r="G19" i="562"/>
  <c r="F19" i="562"/>
  <c r="J19" i="562"/>
  <c r="I19" i="562" s="1"/>
  <c r="H19" i="562"/>
  <c r="G27" i="562"/>
  <c r="F27" i="562"/>
  <c r="J27" i="562"/>
  <c r="I27" i="562" s="1"/>
  <c r="H27" i="562"/>
  <c r="J31" i="562"/>
  <c r="I31" i="562" s="1"/>
  <c r="H31" i="562"/>
  <c r="G31" i="562"/>
  <c r="F31" i="562"/>
  <c r="G35" i="562"/>
  <c r="F35" i="562"/>
  <c r="J35" i="562"/>
  <c r="I35" i="562" s="1"/>
  <c r="H35" i="562"/>
  <c r="J38" i="562"/>
  <c r="I38" i="562" s="1"/>
  <c r="F38" i="562"/>
  <c r="H38" i="562"/>
  <c r="G38" i="562"/>
  <c r="G48" i="562"/>
  <c r="F48" i="562"/>
  <c r="J48" i="562"/>
  <c r="I48" i="562" s="1"/>
  <c r="H48" i="562"/>
  <c r="H53" i="562"/>
  <c r="G53" i="562"/>
  <c r="J53" i="562"/>
  <c r="I53" i="562" s="1"/>
  <c r="F53" i="562"/>
  <c r="H16" i="562"/>
  <c r="G16" i="562"/>
  <c r="J16" i="562"/>
  <c r="I16" i="562" s="1"/>
  <c r="F16" i="562"/>
  <c r="H32" i="562"/>
  <c r="G32" i="562"/>
  <c r="J32" i="562"/>
  <c r="I32" i="562" s="1"/>
  <c r="F32" i="562"/>
  <c r="H66" i="562"/>
  <c r="G66" i="562"/>
  <c r="J66" i="562"/>
  <c r="I66" i="562" s="1"/>
  <c r="F66" i="562"/>
  <c r="J15" i="562"/>
  <c r="I15" i="562" s="1"/>
  <c r="H15" i="562"/>
  <c r="G15" i="562"/>
  <c r="F15" i="562"/>
  <c r="J23" i="562"/>
  <c r="I23" i="562" s="1"/>
  <c r="H23" i="562"/>
  <c r="G23" i="562"/>
  <c r="F23" i="562"/>
  <c r="G20" i="562"/>
  <c r="J20" i="562"/>
  <c r="I20" i="562" s="1"/>
  <c r="F20" i="562"/>
  <c r="H20" i="562"/>
  <c r="G28" i="562"/>
  <c r="J28" i="562"/>
  <c r="I28" i="562" s="1"/>
  <c r="F28" i="562"/>
  <c r="H28" i="562"/>
  <c r="G36" i="562"/>
  <c r="J36" i="562"/>
  <c r="I36" i="562" s="1"/>
  <c r="F36" i="562"/>
  <c r="H36" i="562"/>
  <c r="G49" i="562"/>
  <c r="J49" i="562"/>
  <c r="I49" i="562" s="1"/>
  <c r="F49" i="562"/>
  <c r="H49" i="562"/>
  <c r="F13" i="562"/>
  <c r="J13" i="562"/>
  <c r="I13" i="562" s="1"/>
  <c r="H13" i="562"/>
  <c r="G13" i="562"/>
  <c r="H17" i="562"/>
  <c r="G17" i="562"/>
  <c r="F17" i="562"/>
  <c r="J17" i="562"/>
  <c r="I17" i="562" s="1"/>
  <c r="F21" i="562"/>
  <c r="J21" i="562"/>
  <c r="I21" i="562" s="1"/>
  <c r="H21" i="562"/>
  <c r="G21" i="562"/>
  <c r="H25" i="562"/>
  <c r="G25" i="562"/>
  <c r="F25" i="562"/>
  <c r="J25" i="562"/>
  <c r="I25" i="562" s="1"/>
  <c r="F29" i="562"/>
  <c r="J29" i="562"/>
  <c r="I29" i="562" s="1"/>
  <c r="H29" i="562"/>
  <c r="G29" i="562"/>
  <c r="H33" i="562"/>
  <c r="G33" i="562"/>
  <c r="F33" i="562"/>
  <c r="J33" i="562"/>
  <c r="I33" i="562" s="1"/>
  <c r="H42" i="562"/>
  <c r="G42" i="562"/>
  <c r="F42" i="562"/>
  <c r="J42" i="562"/>
  <c r="I42" i="562" s="1"/>
  <c r="G45" i="562"/>
  <c r="F45" i="562"/>
  <c r="J45" i="562"/>
  <c r="I45" i="562" s="1"/>
  <c r="H45" i="562"/>
  <c r="J50" i="562"/>
  <c r="I50" i="562" s="1"/>
  <c r="F50" i="562"/>
  <c r="H50" i="562"/>
  <c r="G50" i="562"/>
  <c r="H82" i="562"/>
  <c r="G82" i="562"/>
  <c r="J82" i="562"/>
  <c r="I82" i="562" s="1"/>
  <c r="F82" i="562"/>
  <c r="F660" i="579"/>
  <c r="F663" i="579" l="1"/>
  <c r="F647" i="579" l="1"/>
  <c r="F650" i="579" l="1"/>
  <c r="E17" i="554" l="1"/>
  <c r="E16" i="554"/>
  <c r="F321" i="579" l="1"/>
  <c r="F323" i="579"/>
  <c r="E31" i="554"/>
  <c r="E24" i="554"/>
  <c r="E30" i="554"/>
  <c r="E29" i="554"/>
  <c r="E28" i="554"/>
  <c r="E27" i="554"/>
  <c r="E26" i="554"/>
  <c r="E25" i="554"/>
  <c r="E23" i="554"/>
  <c r="E22" i="554"/>
  <c r="E21" i="554"/>
  <c r="E20" i="554"/>
  <c r="E19" i="554"/>
  <c r="E11" i="554"/>
  <c r="F327" i="579"/>
  <c r="E15" i="554" l="1"/>
  <c r="E13" i="554"/>
  <c r="E12" i="554"/>
  <c r="E10" i="554"/>
  <c r="E15" i="553"/>
  <c r="E14" i="553"/>
  <c r="E198" i="531"/>
  <c r="E197" i="531"/>
  <c r="E196" i="531"/>
  <c r="E195" i="531"/>
  <c r="E193" i="531"/>
  <c r="E192" i="531"/>
  <c r="E191" i="531"/>
  <c r="E190" i="531"/>
  <c r="E189" i="531"/>
  <c r="E188" i="531"/>
  <c r="E186" i="531"/>
  <c r="E185" i="531"/>
  <c r="E181" i="531"/>
  <c r="E180" i="531"/>
  <c r="E179" i="531"/>
  <c r="E175" i="531"/>
  <c r="E174" i="531"/>
  <c r="E170" i="531"/>
  <c r="E169" i="531"/>
  <c r="E168" i="531"/>
  <c r="E164" i="531"/>
  <c r="E163" i="531"/>
  <c r="E162" i="531"/>
  <c r="E161" i="531"/>
  <c r="E157" i="531"/>
  <c r="E156" i="531"/>
  <c r="E155" i="531"/>
  <c r="E153" i="531"/>
  <c r="E136" i="531"/>
  <c r="E135" i="531"/>
  <c r="E145" i="531"/>
  <c r="E144" i="531"/>
  <c r="E143" i="531"/>
  <c r="E142" i="531"/>
  <c r="E141" i="531"/>
  <c r="E140" i="531"/>
  <c r="E134" i="531"/>
  <c r="E133" i="531"/>
  <c r="E132" i="531"/>
  <c r="E130" i="531"/>
  <c r="E129" i="531"/>
  <c r="E126" i="531"/>
  <c r="E125" i="531"/>
  <c r="E124" i="531"/>
  <c r="E123" i="531"/>
  <c r="E122" i="531"/>
  <c r="E121" i="531"/>
  <c r="E120" i="531"/>
  <c r="E118" i="531"/>
  <c r="E117" i="531"/>
  <c r="E116" i="531"/>
  <c r="E114" i="531"/>
  <c r="E112" i="531"/>
  <c r="E111" i="531"/>
  <c r="E110" i="531"/>
  <c r="E109" i="531"/>
  <c r="E108" i="531"/>
  <c r="E107" i="531"/>
  <c r="E105" i="531"/>
  <c r="E104" i="531"/>
  <c r="E103" i="531"/>
  <c r="E102" i="531"/>
  <c r="E101" i="531"/>
  <c r="E100" i="531"/>
  <c r="E98" i="531"/>
  <c r="E97" i="531"/>
  <c r="E96" i="531"/>
  <c r="E95" i="531"/>
  <c r="E94" i="531"/>
  <c r="E92" i="531"/>
  <c r="E91" i="531"/>
  <c r="E90" i="531"/>
  <c r="E89" i="531"/>
  <c r="E87" i="531"/>
  <c r="E86" i="531"/>
  <c r="E85" i="531"/>
  <c r="E84" i="531"/>
  <c r="E83" i="531"/>
  <c r="E93" i="531"/>
  <c r="E88" i="531"/>
  <c r="E73" i="531"/>
  <c r="E72" i="531"/>
  <c r="E71" i="531"/>
  <c r="E70" i="531"/>
  <c r="E69" i="531"/>
  <c r="E68" i="531"/>
  <c r="E67" i="531"/>
  <c r="E66" i="531"/>
  <c r="E65" i="531"/>
  <c r="E62" i="531"/>
  <c r="E61" i="531"/>
  <c r="E60" i="531"/>
  <c r="E59" i="531"/>
  <c r="E58" i="531"/>
  <c r="E55" i="531"/>
  <c r="E54" i="531"/>
  <c r="E53" i="531"/>
  <c r="E52" i="531"/>
  <c r="E51" i="531"/>
  <c r="E44" i="531"/>
  <c r="E42" i="531"/>
  <c r="E41" i="531"/>
  <c r="E45" i="531"/>
  <c r="E43" i="531"/>
  <c r="E40" i="531"/>
  <c r="E39" i="531"/>
  <c r="E36" i="531"/>
  <c r="E35" i="531"/>
  <c r="E34" i="531"/>
  <c r="E33" i="531"/>
  <c r="E30" i="531"/>
  <c r="E29" i="531"/>
  <c r="E28" i="531"/>
  <c r="E21" i="531"/>
  <c r="E20" i="531"/>
  <c r="E19" i="531"/>
  <c r="E18" i="531"/>
  <c r="E17" i="531"/>
  <c r="E16" i="531"/>
  <c r="E14" i="531"/>
  <c r="E13" i="531"/>
  <c r="E139" i="531"/>
  <c r="E138" i="531"/>
  <c r="I10" i="554" l="1"/>
  <c r="F799" i="579"/>
  <c r="F798" i="579"/>
  <c r="F797" i="579"/>
  <c r="F796" i="579"/>
  <c r="F795" i="579"/>
  <c r="F794" i="579"/>
  <c r="F793" i="579"/>
  <c r="F792" i="579"/>
  <c r="F791" i="579"/>
  <c r="F790" i="579"/>
  <c r="F789" i="579"/>
  <c r="F788" i="579"/>
  <c r="F787" i="579"/>
  <c r="F786" i="579"/>
  <c r="F785" i="579"/>
  <c r="F784" i="579"/>
  <c r="F783" i="579"/>
  <c r="F782" i="579"/>
  <c r="F781" i="579"/>
  <c r="F780" i="579"/>
  <c r="F779" i="579"/>
  <c r="F778" i="579"/>
  <c r="F777" i="579"/>
  <c r="F776" i="579"/>
  <c r="F775" i="579"/>
  <c r="F774" i="579"/>
  <c r="F773" i="579"/>
  <c r="F772" i="579"/>
  <c r="F771" i="579"/>
  <c r="F770" i="579"/>
  <c r="F764" i="579"/>
  <c r="F763" i="579"/>
  <c r="F762" i="579"/>
  <c r="F761" i="579"/>
  <c r="F759" i="579"/>
  <c r="F758" i="579"/>
  <c r="F757" i="579"/>
  <c r="F756" i="579"/>
  <c r="F755" i="579"/>
  <c r="F754" i="579"/>
  <c r="F753" i="579"/>
  <c r="F752" i="579"/>
  <c r="F751" i="579"/>
  <c r="F750" i="579"/>
  <c r="F749" i="579"/>
  <c r="F748" i="579"/>
  <c r="F747" i="579"/>
  <c r="F746" i="579"/>
  <c r="F745" i="579"/>
  <c r="F744" i="579"/>
  <c r="F743" i="579"/>
  <c r="F742" i="579"/>
  <c r="F741" i="579"/>
  <c r="F740" i="579"/>
  <c r="F739" i="579"/>
  <c r="F738" i="579"/>
  <c r="F737" i="579"/>
  <c r="F736" i="579"/>
  <c r="F735" i="579"/>
  <c r="F734" i="579"/>
  <c r="F733" i="579"/>
  <c r="F732" i="579"/>
  <c r="F731" i="579"/>
  <c r="F727" i="579"/>
  <c r="F725" i="579"/>
  <c r="F724" i="579"/>
  <c r="F723" i="579"/>
  <c r="F722" i="579"/>
  <c r="F721" i="579"/>
  <c r="F720" i="579"/>
  <c r="F718" i="579"/>
  <c r="F716" i="579"/>
  <c r="F715" i="579"/>
  <c r="F710" i="579"/>
  <c r="F709" i="579"/>
  <c r="F707" i="579"/>
  <c r="F706" i="579"/>
  <c r="F704" i="579"/>
  <c r="F703" i="579"/>
  <c r="F700" i="579"/>
  <c r="F699" i="579"/>
  <c r="F698" i="579"/>
  <c r="F697" i="579"/>
  <c r="F696" i="579"/>
  <c r="F695" i="579"/>
  <c r="F694" i="579"/>
  <c r="F692" i="579"/>
  <c r="F691" i="579"/>
  <c r="F690" i="579"/>
  <c r="F689" i="579"/>
  <c r="F688" i="579"/>
  <c r="F687" i="579"/>
  <c r="F686" i="579"/>
  <c r="F684" i="579"/>
  <c r="F683" i="579"/>
  <c r="F682" i="579"/>
  <c r="F681" i="579"/>
  <c r="F680" i="579"/>
  <c r="F679" i="579"/>
  <c r="F678" i="579"/>
  <c r="F677" i="579"/>
  <c r="F676" i="579"/>
  <c r="F675" i="579"/>
  <c r="F673" i="579"/>
  <c r="F672" i="579"/>
  <c r="F671" i="579"/>
  <c r="F670" i="579"/>
  <c r="F669" i="579"/>
  <c r="F668" i="579"/>
  <c r="F667" i="579"/>
  <c r="F666" i="579"/>
  <c r="F665" i="579"/>
  <c r="F664" i="579"/>
  <c r="F662" i="579"/>
  <c r="F661" i="579"/>
  <c r="F659" i="579"/>
  <c r="F658" i="579"/>
  <c r="F657" i="579"/>
  <c r="F656" i="579"/>
  <c r="F654" i="579"/>
  <c r="F652" i="579"/>
  <c r="F648" i="579"/>
  <c r="F636" i="579"/>
  <c r="F635" i="579"/>
  <c r="F634" i="579"/>
  <c r="F633" i="579"/>
  <c r="F632" i="579"/>
  <c r="F631" i="579"/>
  <c r="F630" i="579"/>
  <c r="F626" i="579"/>
  <c r="F625" i="579"/>
  <c r="F624" i="579"/>
  <c r="F623" i="579"/>
  <c r="F622" i="579"/>
  <c r="F621" i="579"/>
  <c r="F620" i="579"/>
  <c r="F619" i="579"/>
  <c r="F618" i="579"/>
  <c r="F617" i="579"/>
  <c r="F616" i="579"/>
  <c r="F615" i="579"/>
  <c r="F612" i="579"/>
  <c r="F611" i="579"/>
  <c r="F610" i="579"/>
  <c r="F609" i="579"/>
  <c r="F608" i="579"/>
  <c r="F607" i="579"/>
  <c r="F606" i="579"/>
  <c r="F605" i="579"/>
  <c r="F604" i="579"/>
  <c r="F603" i="579"/>
  <c r="F602" i="579"/>
  <c r="F601" i="579"/>
  <c r="F600" i="579"/>
  <c r="F599" i="579"/>
  <c r="F598" i="579"/>
  <c r="F597" i="579"/>
  <c r="F596" i="579"/>
  <c r="F595" i="579"/>
  <c r="F594" i="579"/>
  <c r="F592" i="579"/>
  <c r="F591" i="579"/>
  <c r="F589" i="579"/>
  <c r="F588" i="579"/>
  <c r="F587" i="579"/>
  <c r="F585" i="579"/>
  <c r="F584" i="579"/>
  <c r="F582" i="579"/>
  <c r="F581" i="579"/>
  <c r="F580" i="579"/>
  <c r="F579" i="579"/>
  <c r="F577" i="579"/>
  <c r="F576" i="579"/>
  <c r="F575" i="579"/>
  <c r="F574" i="579"/>
  <c r="F573" i="579"/>
  <c r="F572" i="579"/>
  <c r="F571" i="579"/>
  <c r="F570" i="579"/>
  <c r="F569" i="579"/>
  <c r="F568" i="579"/>
  <c r="F567" i="579"/>
  <c r="F566" i="579"/>
  <c r="F565" i="579"/>
  <c r="F564" i="579"/>
  <c r="F563" i="579"/>
  <c r="F562" i="579"/>
  <c r="F561" i="579"/>
  <c r="F560" i="579"/>
  <c r="F559" i="579"/>
  <c r="F344" i="579"/>
  <c r="F343" i="579"/>
  <c r="F342" i="579"/>
  <c r="F341" i="579"/>
  <c r="F340" i="579"/>
  <c r="F339" i="579"/>
  <c r="F338" i="579"/>
  <c r="F337" i="579"/>
  <c r="F336" i="579"/>
  <c r="F335" i="579"/>
  <c r="F334" i="579"/>
  <c r="F333" i="579"/>
  <c r="F332" i="579"/>
  <c r="F331" i="579"/>
  <c r="F326" i="579"/>
  <c r="F325" i="579"/>
  <c r="F324" i="579"/>
  <c r="F322" i="579"/>
  <c r="F320" i="579"/>
  <c r="F319" i="579"/>
  <c r="F318" i="579"/>
  <c r="F317" i="579"/>
  <c r="F316" i="579"/>
  <c r="F315" i="579"/>
  <c r="F314" i="579"/>
  <c r="F313" i="579"/>
  <c r="F312" i="579"/>
  <c r="F311" i="579"/>
  <c r="F310" i="579"/>
  <c r="F309" i="579"/>
  <c r="F308" i="579"/>
  <c r="F307" i="579"/>
  <c r="F304" i="579"/>
  <c r="F303" i="579"/>
  <c r="F302" i="579"/>
  <c r="F301" i="579"/>
  <c r="F300" i="579"/>
  <c r="F299" i="579"/>
  <c r="F296" i="579"/>
  <c r="F295" i="579"/>
  <c r="F293" i="579"/>
  <c r="F291" i="579"/>
  <c r="F288" i="579"/>
  <c r="F286" i="579"/>
  <c r="F285" i="579"/>
  <c r="F284" i="579"/>
  <c r="F281" i="579"/>
  <c r="F280" i="579"/>
  <c r="F279" i="579"/>
  <c r="F277" i="579"/>
  <c r="F276" i="579"/>
  <c r="F275" i="579"/>
  <c r="F274" i="579"/>
  <c r="F273" i="579"/>
  <c r="F272" i="579"/>
  <c r="F271" i="579"/>
  <c r="F270" i="579"/>
  <c r="F269" i="579"/>
  <c r="F268" i="579"/>
  <c r="F267" i="579"/>
  <c r="F245" i="579"/>
  <c r="F244" i="57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F321" authorId="0" shapeId="0" xr:uid="{00000000-0006-0000-0100-000001000000}">
      <text>
        <r>
          <rPr>
            <sz val="9"/>
            <color rgb="FF000000"/>
            <rFont val="Tahoma"/>
            <family val="2"/>
            <charset val="204"/>
          </rPr>
          <t>Вне ценовой
политики</t>
        </r>
        <r>
          <rPr>
            <sz val="9"/>
            <color rgb="FF000000"/>
            <rFont val="Tahoma"/>
            <family val="2"/>
            <charset val="204"/>
          </rPr>
          <t xml:space="preserve">
</t>
        </r>
      </text>
    </comment>
    <comment ref="F322" authorId="0" shapeId="0" xr:uid="{00000000-0006-0000-0100-000002000000}">
      <text>
        <r>
          <rPr>
            <sz val="9"/>
            <color rgb="FF000000"/>
            <rFont val="Tahoma"/>
            <family val="2"/>
            <charset val="204"/>
          </rPr>
          <t>Вне ценовой
политики</t>
        </r>
        <r>
          <rPr>
            <sz val="9"/>
            <color rgb="FF000000"/>
            <rFont val="Tahoma"/>
            <family val="2"/>
            <charset val="204"/>
          </rPr>
          <t xml:space="preserve">
</t>
        </r>
      </text>
    </comment>
    <comment ref="F323" authorId="0" shapeId="0" xr:uid="{00000000-0006-0000-0100-000003000000}">
      <text>
        <r>
          <rPr>
            <sz val="9"/>
            <color rgb="FF000000"/>
            <rFont val="Tahoma"/>
            <family val="2"/>
            <charset val="204"/>
          </rPr>
          <t>Вне ценовой
политики</t>
        </r>
        <r>
          <rPr>
            <sz val="9"/>
            <color rgb="FF000000"/>
            <rFont val="Tahoma"/>
            <family val="2"/>
            <charset val="204"/>
          </rPr>
          <t xml:space="preserve">
</t>
        </r>
      </text>
    </comment>
    <comment ref="F324" authorId="0" shapeId="0" xr:uid="{00000000-0006-0000-0100-000004000000}">
      <text>
        <r>
          <rPr>
            <sz val="9"/>
            <color rgb="FF000000"/>
            <rFont val="Tahoma"/>
            <family val="2"/>
            <charset val="204"/>
          </rPr>
          <t>Вне ценовой
политики</t>
        </r>
      </text>
    </comment>
    <comment ref="F325" authorId="0" shapeId="0" xr:uid="{00000000-0006-0000-0100-000005000000}">
      <text>
        <r>
          <rPr>
            <sz val="9"/>
            <color rgb="FF000000"/>
            <rFont val="Tahoma"/>
            <family val="2"/>
            <charset val="204"/>
          </rPr>
          <t>Вне ценовой
политики</t>
        </r>
      </text>
    </comment>
    <comment ref="F326" authorId="0" shapeId="0" xr:uid="{00000000-0006-0000-0100-000006000000}">
      <text>
        <r>
          <rPr>
            <sz val="9"/>
            <color rgb="FF000000"/>
            <rFont val="Tahoma"/>
            <family val="2"/>
            <charset val="204"/>
          </rPr>
          <t>Вне ценовой
политики</t>
        </r>
      </text>
    </comment>
    <comment ref="F327" authorId="0" shapeId="0" xr:uid="{00000000-0006-0000-0100-000007000000}">
      <text>
        <r>
          <rPr>
            <sz val="9"/>
            <color rgb="FF000000"/>
            <rFont val="Tahoma"/>
            <family val="2"/>
            <charset val="204"/>
          </rPr>
          <t>Вне ценовой
политики</t>
        </r>
      </text>
    </comment>
    <comment ref="F331" authorId="0" shapeId="0" xr:uid="{00000000-0006-0000-0100-000008000000}">
      <text>
        <r>
          <rPr>
            <sz val="9"/>
            <color rgb="FF000000"/>
            <rFont val="Tahoma"/>
            <family val="2"/>
            <charset val="204"/>
          </rPr>
          <t>Вне ценовой
политики</t>
        </r>
      </text>
    </comment>
    <comment ref="F332" authorId="0" shapeId="0" xr:uid="{00000000-0006-0000-0100-000009000000}">
      <text>
        <r>
          <rPr>
            <sz val="9"/>
            <color rgb="FF000000"/>
            <rFont val="Tahoma"/>
            <family val="2"/>
            <charset val="204"/>
          </rPr>
          <t>Вне ценовой
политики</t>
        </r>
      </text>
    </comment>
    <comment ref="F333" authorId="0" shapeId="0" xr:uid="{00000000-0006-0000-0100-00000A000000}">
      <text>
        <r>
          <rPr>
            <sz val="9"/>
            <color rgb="FF000000"/>
            <rFont val="Tahoma"/>
            <family val="2"/>
            <charset val="204"/>
          </rPr>
          <t>Вне ценовой
политики</t>
        </r>
      </text>
    </comment>
    <comment ref="F334" authorId="0" shapeId="0" xr:uid="{00000000-0006-0000-0100-00000B000000}">
      <text>
        <r>
          <rPr>
            <sz val="9"/>
            <color rgb="FF000000"/>
            <rFont val="Tahoma"/>
            <family val="2"/>
            <charset val="204"/>
          </rPr>
          <t>Вне ценовой
политики</t>
        </r>
      </text>
    </comment>
    <comment ref="F335" authorId="0" shapeId="0" xr:uid="{00000000-0006-0000-0100-00000C000000}">
      <text>
        <r>
          <rPr>
            <sz val="9"/>
            <color rgb="FF000000"/>
            <rFont val="Tahoma"/>
            <family val="2"/>
            <charset val="204"/>
          </rPr>
          <t>Вне ценовой
политики</t>
        </r>
      </text>
    </comment>
    <comment ref="F336" authorId="0" shapeId="0" xr:uid="{00000000-0006-0000-0100-00000D000000}">
      <text>
        <r>
          <rPr>
            <sz val="9"/>
            <color rgb="FF000000"/>
            <rFont val="Tahoma"/>
            <family val="2"/>
            <charset val="204"/>
          </rPr>
          <t>Вне ценовой
политики</t>
        </r>
      </text>
    </comment>
    <comment ref="F337" authorId="0" shapeId="0" xr:uid="{00000000-0006-0000-0100-00000E000000}">
      <text>
        <r>
          <rPr>
            <sz val="9"/>
            <color rgb="FF000000"/>
            <rFont val="Tahoma"/>
            <family val="2"/>
            <charset val="204"/>
          </rPr>
          <t>Вне ценовой
политики</t>
        </r>
      </text>
    </comment>
    <comment ref="F338" authorId="0" shapeId="0" xr:uid="{00000000-0006-0000-0100-00000F000000}">
      <text>
        <r>
          <rPr>
            <sz val="9"/>
            <color rgb="FF000000"/>
            <rFont val="Tahoma"/>
            <family val="2"/>
            <charset val="204"/>
          </rPr>
          <t>Вне ценовой
политики</t>
        </r>
      </text>
    </comment>
    <comment ref="F339" authorId="0" shapeId="0" xr:uid="{00000000-0006-0000-0100-000010000000}">
      <text>
        <r>
          <rPr>
            <sz val="9"/>
            <color rgb="FF000000"/>
            <rFont val="Tahoma"/>
            <family val="2"/>
            <charset val="204"/>
          </rPr>
          <t>Вне ценовой
политики</t>
        </r>
      </text>
    </comment>
    <comment ref="F340" authorId="0" shapeId="0" xr:uid="{00000000-0006-0000-0100-000011000000}">
      <text>
        <r>
          <rPr>
            <sz val="9"/>
            <color rgb="FF000000"/>
            <rFont val="Tahoma"/>
            <family val="2"/>
            <charset val="204"/>
          </rPr>
          <t>Вне ценовой
политики</t>
        </r>
      </text>
    </comment>
    <comment ref="F341" authorId="0" shapeId="0" xr:uid="{00000000-0006-0000-0100-000012000000}">
      <text>
        <r>
          <rPr>
            <sz val="9"/>
            <color rgb="FF000000"/>
            <rFont val="Tahoma"/>
            <family val="2"/>
            <charset val="204"/>
          </rPr>
          <t>Вне ценовой
политики</t>
        </r>
      </text>
    </comment>
    <comment ref="F342" authorId="0" shapeId="0" xr:uid="{00000000-0006-0000-0100-000013000000}">
      <text>
        <r>
          <rPr>
            <sz val="9"/>
            <color rgb="FF000000"/>
            <rFont val="Tahoma"/>
            <family val="2"/>
            <charset val="204"/>
          </rPr>
          <t>Вне ценовой
политики</t>
        </r>
      </text>
    </comment>
    <comment ref="F343" authorId="0" shapeId="0" xr:uid="{00000000-0006-0000-0100-000014000000}">
      <text>
        <r>
          <rPr>
            <sz val="9"/>
            <color rgb="FF000000"/>
            <rFont val="Tahoma"/>
            <family val="2"/>
            <charset val="204"/>
          </rPr>
          <t>Вне ценовой
политики</t>
        </r>
      </text>
    </comment>
    <comment ref="F344" authorId="0" shapeId="0" xr:uid="{00000000-0006-0000-0100-000015000000}">
      <text>
        <r>
          <rPr>
            <sz val="9"/>
            <color rgb="FF000000"/>
            <rFont val="Tahoma"/>
            <family val="2"/>
            <charset val="204"/>
          </rPr>
          <t>Вне ценовой
политики</t>
        </r>
      </text>
    </comment>
    <comment ref="F539" authorId="0" shapeId="0" xr:uid="{00000000-0006-0000-0100-000016000000}">
      <text>
        <r>
          <rPr>
            <sz val="9"/>
            <color indexed="81"/>
            <rFont val="Tahoma"/>
            <family val="2"/>
            <charset val="204"/>
          </rPr>
          <t xml:space="preserve">Вне ценовой
политики
</t>
        </r>
      </text>
    </comment>
    <comment ref="F630" authorId="0" shapeId="0" xr:uid="{00000000-0006-0000-0100-000017000000}">
      <text>
        <r>
          <rPr>
            <sz val="9"/>
            <color rgb="FF000000"/>
            <rFont val="Tahoma"/>
            <family val="2"/>
            <charset val="204"/>
          </rPr>
          <t>Вне ценовой
политики</t>
        </r>
      </text>
    </comment>
    <comment ref="F631" authorId="0" shapeId="0" xr:uid="{00000000-0006-0000-0100-000018000000}">
      <text>
        <r>
          <rPr>
            <sz val="9"/>
            <color rgb="FF000000"/>
            <rFont val="Tahoma"/>
            <family val="2"/>
            <charset val="204"/>
          </rPr>
          <t>Вне ценовой
политики</t>
        </r>
      </text>
    </comment>
    <comment ref="F632" authorId="0" shapeId="0" xr:uid="{00000000-0006-0000-0100-000019000000}">
      <text>
        <r>
          <rPr>
            <sz val="9"/>
            <color rgb="FF000000"/>
            <rFont val="Tahoma"/>
            <family val="2"/>
            <charset val="204"/>
          </rPr>
          <t>Вне ценовой
политики</t>
        </r>
      </text>
    </comment>
    <comment ref="F633" authorId="0" shapeId="0" xr:uid="{00000000-0006-0000-0100-00001A000000}">
      <text>
        <r>
          <rPr>
            <sz val="9"/>
            <color rgb="FF000000"/>
            <rFont val="Tahoma"/>
            <family val="2"/>
            <charset val="204"/>
          </rPr>
          <t>Вне ценовой
политики</t>
        </r>
      </text>
    </comment>
    <comment ref="F634" authorId="0" shapeId="0" xr:uid="{00000000-0006-0000-0100-00001B000000}">
      <text>
        <r>
          <rPr>
            <sz val="9"/>
            <color rgb="FF000000"/>
            <rFont val="Tahoma"/>
            <family val="2"/>
            <charset val="204"/>
          </rPr>
          <t>Вне ценовой
политики</t>
        </r>
      </text>
    </comment>
    <comment ref="F635" authorId="0" shapeId="0" xr:uid="{00000000-0006-0000-0100-00001C000000}">
      <text>
        <r>
          <rPr>
            <sz val="9"/>
            <color rgb="FF000000"/>
            <rFont val="Tahoma"/>
            <family val="2"/>
            <charset val="204"/>
          </rPr>
          <t>Вне ценовой
политики</t>
        </r>
      </text>
    </comment>
    <comment ref="F708" authorId="0" shapeId="0" xr:uid="{00000000-0006-0000-0100-00001D000000}">
      <text>
        <r>
          <rPr>
            <sz val="9"/>
            <color indexed="81"/>
            <rFont val="Tahoma"/>
            <family val="2"/>
            <charset val="204"/>
          </rPr>
          <t>Вне ценовой политики</t>
        </r>
      </text>
    </comment>
    <comment ref="F719" authorId="0" shapeId="0" xr:uid="{00000000-0006-0000-0100-00001E000000}">
      <text>
        <r>
          <rPr>
            <sz val="9"/>
            <color indexed="81"/>
            <rFont val="Tahoma"/>
            <family val="2"/>
            <charset val="204"/>
          </rPr>
          <t>Вне ценовой политики</t>
        </r>
      </text>
    </comment>
    <comment ref="F728" authorId="0" shapeId="0" xr:uid="{00000000-0006-0000-0100-00001F000000}">
      <text>
        <r>
          <rPr>
            <sz val="9"/>
            <color rgb="FF000000"/>
            <rFont val="Tahoma"/>
            <family val="2"/>
            <charset val="204"/>
          </rPr>
          <t>Вне ценовой
политики</t>
        </r>
      </text>
    </comment>
    <comment ref="F729" authorId="0" shapeId="0" xr:uid="{00000000-0006-0000-0100-000020000000}">
      <text>
        <r>
          <rPr>
            <sz val="9"/>
            <color rgb="FF000000"/>
            <rFont val="Tahoma"/>
            <family val="2"/>
            <charset val="204"/>
          </rPr>
          <t>Вне ценовой
политики</t>
        </r>
      </text>
    </comment>
    <comment ref="F730" authorId="0" shapeId="0" xr:uid="{00000000-0006-0000-0100-000021000000}">
      <text>
        <r>
          <rPr>
            <sz val="9"/>
            <color rgb="FF000000"/>
            <rFont val="Tahoma"/>
            <family val="2"/>
            <charset val="204"/>
          </rPr>
          <t>Вне ценовой
политики</t>
        </r>
      </text>
    </comment>
    <comment ref="F731" authorId="0" shapeId="0" xr:uid="{00000000-0006-0000-0100-000022000000}">
      <text>
        <r>
          <rPr>
            <sz val="9"/>
            <color rgb="FF000000"/>
            <rFont val="Tahoma"/>
            <family val="2"/>
            <charset val="204"/>
          </rPr>
          <t>Вне ценовой
политики</t>
        </r>
      </text>
    </comment>
  </commentList>
</comments>
</file>

<file path=xl/sharedStrings.xml><?xml version="1.0" encoding="utf-8"?>
<sst xmlns="http://schemas.openxmlformats.org/spreadsheetml/2006/main" count="4788" uniqueCount="3169">
  <si>
    <t>TS-08-Slim</t>
  </si>
  <si>
    <t>TS-08-Slim 2</t>
  </si>
  <si>
    <t>TAP-80</t>
  </si>
  <si>
    <t>Bracket</t>
  </si>
  <si>
    <t>TL-112</t>
  </si>
  <si>
    <t>ББП-20 TS</t>
  </si>
  <si>
    <t>ББП-30 TS</t>
  </si>
  <si>
    <t>ББП-30 MAX</t>
  </si>
  <si>
    <t>ББП-40 TS</t>
  </si>
  <si>
    <t>ББП-50 TS</t>
  </si>
  <si>
    <t>ББП-50 MAX</t>
  </si>
  <si>
    <t>ББП-80 MAX</t>
  </si>
  <si>
    <t>ББП-100 MAX2-L</t>
  </si>
  <si>
    <t>ББП-80 V.16 MAX</t>
  </si>
  <si>
    <t>ББП-100 V.32 MAX2</t>
  </si>
  <si>
    <t>БП-50 V.9</t>
  </si>
  <si>
    <t>БП-100 V.18</t>
  </si>
  <si>
    <t>TS-3A-OPN</t>
  </si>
  <si>
    <t>TS-5A-OPN</t>
  </si>
  <si>
    <t>TS-1A</t>
  </si>
  <si>
    <t>TS-2A</t>
  </si>
  <si>
    <t>TS-3A</t>
  </si>
  <si>
    <t>TS-4A</t>
  </si>
  <si>
    <t>TS-5A</t>
  </si>
  <si>
    <t>TS-5A V.4</t>
  </si>
  <si>
    <t>TS-7A</t>
  </si>
  <si>
    <t>TS-1A-Slim</t>
  </si>
  <si>
    <t>TPs-12/1А</t>
  </si>
  <si>
    <t>TS-3A-DIN</t>
  </si>
  <si>
    <t>TS-5A-DIN</t>
  </si>
  <si>
    <t>TS-3A-DIN-UPS</t>
  </si>
  <si>
    <t>TS-5A-DIN-UPS</t>
  </si>
  <si>
    <t>БП-3А-У</t>
  </si>
  <si>
    <t>БП-5А-У</t>
  </si>
  <si>
    <t>TS-1A-U-Slim</t>
  </si>
  <si>
    <t>РАЗЪЕМ TS BNC штекер под винт с пружиной, металл</t>
  </si>
  <si>
    <t>РАЗЪЕМ TS BNC GOLD штекер под винт с пружиной, металл</t>
  </si>
  <si>
    <t>РАЗЪЕМ TS BNC штекер под пайку с пружиной, металл</t>
  </si>
  <si>
    <t>РАЗЪЕМ TS BNC штекер под винт, пластик</t>
  </si>
  <si>
    <t>РАЗЪЕМ TS BNC штекер с клеммной колодкой, под винт</t>
  </si>
  <si>
    <t>РАЗЪЕМ TS BNC штекер с клеммной колодкой, самозажим</t>
  </si>
  <si>
    <t>РАЗЪЕМ TS BNC гнездо с клеммной колодкой, под винт</t>
  </si>
  <si>
    <t>РАЗЪЕМ TS DC штекер питания с клеммной колодкой, под винт, LUX</t>
  </si>
  <si>
    <t>РАЗЪЕМ TS DC штекер питания с клеммной колодкой, под винт</t>
  </si>
  <si>
    <t>РАЗЪЕМ TS DC штекер питания с клеммной колодкой, двухсекционный</t>
  </si>
  <si>
    <t>РАЗЪЕМ TS DC штекер питания с клеммной колодкой, самозажим</t>
  </si>
  <si>
    <t>РАЗЪЕМ TS DC гнездо питания с клеммной колодкой, под винт</t>
  </si>
  <si>
    <t>РАЗЪЕМ TS DC гнездо питания с клеммной колодкой, самозажим</t>
  </si>
  <si>
    <t>РАЗЪЕМ TS DC штекер питания с проводом 20 см</t>
  </si>
  <si>
    <t>Разветвитель питания TS DC 2</t>
  </si>
  <si>
    <t>Разветвитель питания TS DC 4</t>
  </si>
  <si>
    <t>Разветвитель питания TS DC 8</t>
  </si>
  <si>
    <t>РАЗЪЕМ TS RCA штекер под винт, металл</t>
  </si>
  <si>
    <t>Джек RJ-45 8P-8C CAT5e Ts</t>
  </si>
  <si>
    <t>РАЗЪЕМ TS F штекер RG-6</t>
  </si>
  <si>
    <t>Соединительный шнур TS CCTV (BNC+DC) 20М</t>
  </si>
  <si>
    <t>Соединительный шнур TS CCTV (BNC-BNC) 1.5m</t>
  </si>
  <si>
    <t>Соединительный шнур TS CCTV (BNC-BNC) 3m</t>
  </si>
  <si>
    <t>Патч-корд UTP 5e литой 1М Tantos</t>
  </si>
  <si>
    <t>Патч-корд UTP 5e литой 2М Tantos</t>
  </si>
  <si>
    <t>TSo-SW6a</t>
  </si>
  <si>
    <t>TSo-SW10a</t>
  </si>
  <si>
    <t>TSo-SW6b</t>
  </si>
  <si>
    <t>TSo-SW10b</t>
  </si>
  <si>
    <t>TSo-SW15k</t>
  </si>
  <si>
    <t>TSo-SW30k</t>
  </si>
  <si>
    <t>TSo-SW3c</t>
  </si>
  <si>
    <t>TSo-PW3a</t>
  </si>
  <si>
    <t>TSo-PW6a</t>
  </si>
  <si>
    <t>TSo-PW10a</t>
  </si>
  <si>
    <t>TSo-PA6a</t>
  </si>
  <si>
    <t>TSo-PW6n</t>
  </si>
  <si>
    <t>TSo-HW15</t>
  </si>
  <si>
    <t>TSo-HW30</t>
  </si>
  <si>
    <t>TSo-HW50</t>
  </si>
  <si>
    <t>TSo-KW10</t>
  </si>
  <si>
    <t>TSo-KW20</t>
  </si>
  <si>
    <t>TSo-KW30</t>
  </si>
  <si>
    <t>TSw-RC4</t>
  </si>
  <si>
    <t>TSw-BQ1</t>
  </si>
  <si>
    <t>TSw-BR1</t>
  </si>
  <si>
    <t>TSt-100HS</t>
  </si>
  <si>
    <t>TSt-100HS black</t>
  </si>
  <si>
    <t>TSt-100HT</t>
  </si>
  <si>
    <t>TSt-100HB</t>
  </si>
  <si>
    <t>TSt-ATN-433</t>
  </si>
  <si>
    <t>TS-RDR-Bio 3</t>
  </si>
  <si>
    <t>TS-RDR-E Black</t>
  </si>
  <si>
    <t>TS-RDR-E White</t>
  </si>
  <si>
    <t>TS-RDR-MF Black</t>
  </si>
  <si>
    <t>TS-RDR-MF Metal</t>
  </si>
  <si>
    <t>TS-RDR-EHMF Metal</t>
  </si>
  <si>
    <t>TS-RDR-QR</t>
  </si>
  <si>
    <t>TS-KBD-EM2 Metal</t>
  </si>
  <si>
    <t xml:space="preserve">TS-KBD-EM-IP66 Metal </t>
  </si>
  <si>
    <t>TM1990A iButton TS</t>
  </si>
  <si>
    <t>RW1990 iButton TS (чёрный)</t>
  </si>
  <si>
    <t>EM-Marine (толстая) TS</t>
  </si>
  <si>
    <t>EM-Marine (тонкая) TS</t>
  </si>
  <si>
    <t>EM-Marine (тонкая, под печать) TS</t>
  </si>
  <si>
    <t>Smart-карта TS тонкая 
(Mifare 13,56МГц 1K)</t>
  </si>
  <si>
    <t>Smart-карта TS толстая 
(Mifare 13,56МГц 1K)</t>
  </si>
  <si>
    <t>Temic (толстая) TS</t>
  </si>
  <si>
    <t>Temic (тонкая) TS</t>
  </si>
  <si>
    <t>TS-Card Sticker</t>
  </si>
  <si>
    <t>EM-Marine (брелок) TS</t>
  </si>
  <si>
    <t>EM-Marine (брелок) TS сине-белый</t>
  </si>
  <si>
    <t>Smart-брелок TS 13,56МГц 1K</t>
  </si>
  <si>
    <t>Temic брелок TS (синий)</t>
  </si>
  <si>
    <t>EM-Marine Браслет TS пружинный</t>
  </si>
  <si>
    <t>TS-BDG-H</t>
  </si>
  <si>
    <t>TS-BDG-V</t>
  </si>
  <si>
    <t>TS-Retractor 01</t>
  </si>
  <si>
    <t>TS-Retractor 02</t>
  </si>
  <si>
    <t>TS-ERButton</t>
  </si>
  <si>
    <t>TDE-02</t>
  </si>
  <si>
    <t>TDE-02 Light</t>
  </si>
  <si>
    <t>HO-02 Кнопка "ВЫХОД"</t>
  </si>
  <si>
    <t>PTE-301</t>
  </si>
  <si>
    <t>TS-MAGIC</t>
  </si>
  <si>
    <t>TS-MAGIC White</t>
  </si>
  <si>
    <t>TS-CLACK light</t>
  </si>
  <si>
    <t>TS-CLICK</t>
  </si>
  <si>
    <t>TS-CLICK light</t>
  </si>
  <si>
    <t>TS-DC045</t>
  </si>
  <si>
    <t>TS-DC065</t>
  </si>
  <si>
    <t>TS-DC085</t>
  </si>
  <si>
    <t>TS-DC085 Freeze</t>
  </si>
  <si>
    <t>TS-DC120 Freeze</t>
  </si>
  <si>
    <t>TS-DC Рычаг</t>
  </si>
  <si>
    <t>TS-EML300</t>
  </si>
  <si>
    <t>TS-EL2369 Classic</t>
  </si>
  <si>
    <t>TS-EL2369SS</t>
  </si>
  <si>
    <t>TS-EL2370SS</t>
  </si>
  <si>
    <t>TS-EL2369ST</t>
  </si>
  <si>
    <t>TS-ML180</t>
  </si>
  <si>
    <t>TS-ML300</t>
  </si>
  <si>
    <t>TS-ML500</t>
  </si>
  <si>
    <t>TS-LM180</t>
  </si>
  <si>
    <t>TS-LM300</t>
  </si>
  <si>
    <t>TS-LM500</t>
  </si>
  <si>
    <t>TS-ZL180</t>
  </si>
  <si>
    <t>TS-ZL300</t>
  </si>
  <si>
    <t>TS-ZL500</t>
  </si>
  <si>
    <t xml:space="preserve">TS-U180 </t>
  </si>
  <si>
    <t>TS-U300</t>
  </si>
  <si>
    <t>Цилиндр для TS-EL2369 Classic</t>
  </si>
  <si>
    <t>Цилиндр для TS-EL2369SS</t>
  </si>
  <si>
    <t>Цилиндр для TS-EL2369ST</t>
  </si>
  <si>
    <t>Цилиндр для TS-EL2370SS</t>
  </si>
  <si>
    <t>Катушка для TS-EL2369ST/SS и TS-EL2370SS</t>
  </si>
  <si>
    <t>Катушка для TS-EL2369 Classic</t>
  </si>
  <si>
    <t>TS-DC Скользящий канал</t>
  </si>
  <si>
    <t>TSo-SW15kR</t>
  </si>
  <si>
    <t>Хомут nylon 100x2,5 мм 100 шт. белый Tantos</t>
  </si>
  <si>
    <t>Хомут nylon 100x2,5 мм 100 шт. чёрный Tantos</t>
  </si>
  <si>
    <t>Хомут nylon 150x2,5 мм 100 шт. белый Tantos</t>
  </si>
  <si>
    <t>Хомут nylon 150x2,5 мм 100 шт. чёрный Tantos</t>
  </si>
  <si>
    <t>Хомут nylon 150x3,6 мм 100 шт. белый Tantos</t>
  </si>
  <si>
    <t>Хомут nylon 150x3,6 мм 100 шт. чёрный Tantos</t>
  </si>
  <si>
    <t>Хомут nylon 200x2,5 мм 100 шт. белый Tantos</t>
  </si>
  <si>
    <t>Хомут nylon 200x2,5 мм 100 шт. чёрный Tantos</t>
  </si>
  <si>
    <t>Хомут nylon 200x3,6 мм 100 шт. белый Tantos</t>
  </si>
  <si>
    <t>Хомут nylon 200x3,6 мм 100 шт. чёрный Tantos</t>
  </si>
  <si>
    <t>Хомут nylon 200x4,8 мм 100 шт. белый Tantos</t>
  </si>
  <si>
    <t>Хомут nylon 200x4,8 мм 100 шт. чёрный Tantos</t>
  </si>
  <si>
    <t>Хомут nylon 250x3,6 мм 100 шт. белый Tantos</t>
  </si>
  <si>
    <t>Хомут nylon 250x3,6 мм 100 шт. чёрный Tantos</t>
  </si>
  <si>
    <t>Хомут nylon 300x3,6 мм 100 шт. белый Tantos</t>
  </si>
  <si>
    <t>Хомут nylon 300x3,6 мм 100 шт. чёрный Tantos</t>
  </si>
  <si>
    <t>Jolli HD Wi-Fi</t>
  </si>
  <si>
    <t>Corban HD</t>
  </si>
  <si>
    <t>Triniti HD</t>
  </si>
  <si>
    <t xml:space="preserve">Walle + </t>
  </si>
  <si>
    <t>Elly</t>
  </si>
  <si>
    <t>Elly с трубкой</t>
  </si>
  <si>
    <t>LOKI</t>
  </si>
  <si>
    <t>LILU</t>
  </si>
  <si>
    <t>LILU lux</t>
  </si>
  <si>
    <t>TS-AD Tantos</t>
  </si>
  <si>
    <t>TS-AD Digital</t>
  </si>
  <si>
    <t>TS-203HA</t>
  </si>
  <si>
    <t>TS-203Kit</t>
  </si>
  <si>
    <t>TS-NC05</t>
  </si>
  <si>
    <t>TS-NC09</t>
  </si>
  <si>
    <t xml:space="preserve">TS-BR1 </t>
  </si>
  <si>
    <t>Кронштейн для мониторов Amelie (SD), Prime (+,SD), NEO (+, GSM), серии LILU.</t>
  </si>
  <si>
    <t>TS-BR4</t>
  </si>
  <si>
    <t>TS-BR5</t>
  </si>
  <si>
    <t>TS-VPS lux</t>
  </si>
  <si>
    <t>TS-AD</t>
  </si>
  <si>
    <t>TS-NV2</t>
  </si>
  <si>
    <t>TS-NC</t>
  </si>
  <si>
    <t>TS-NC08</t>
  </si>
  <si>
    <t>EasyCon</t>
  </si>
  <si>
    <t>EasyBuild</t>
  </si>
  <si>
    <t>Easy-SW</t>
  </si>
  <si>
    <t>TSi-Pe25VP</t>
  </si>
  <si>
    <t>TSi-Pe50FP</t>
  </si>
  <si>
    <t>TSi-Pe50VP</t>
  </si>
  <si>
    <t>TSi-Beco25FP</t>
  </si>
  <si>
    <t>TSi-Ee25FP</t>
  </si>
  <si>
    <t>TSi-Ee50FP</t>
  </si>
  <si>
    <t>TSi-JB01</t>
  </si>
  <si>
    <t>TSr-NV32251</t>
  </si>
  <si>
    <t>TSr-NV16252</t>
  </si>
  <si>
    <t>TSr-NV16254</t>
  </si>
  <si>
    <t>TSr-NV04154</t>
  </si>
  <si>
    <t>TSn-8Gn</t>
  </si>
  <si>
    <t>TSn-PoE48n</t>
  </si>
  <si>
    <t>TSn-SP12</t>
  </si>
  <si>
    <t>TSn-GZ14PG</t>
  </si>
  <si>
    <t>TSt-1U01P1HD</t>
  </si>
  <si>
    <t>TSt-1U01P2HD</t>
  </si>
  <si>
    <t>TSt-1U01P3HD</t>
  </si>
  <si>
    <t>TSa-M5P</t>
  </si>
  <si>
    <t>TSa-M51P</t>
  </si>
  <si>
    <t>TSa-M30MP</t>
  </si>
  <si>
    <t>TSa-M30AMP</t>
  </si>
  <si>
    <t>TS-RDR-USB-EM</t>
  </si>
  <si>
    <t>TS-CLACK green</t>
  </si>
  <si>
    <t>TSo-AA30M</t>
  </si>
  <si>
    <t>ББП-30 TS (ПЛАСТИК)</t>
  </si>
  <si>
    <t>ББП-40 TS (ПЛАСТИК)</t>
  </si>
  <si>
    <t>ББП-50 TS (ПЛАСТИК)</t>
  </si>
  <si>
    <t>БП-3АП-У</t>
  </si>
  <si>
    <t>БП-3АМ-У</t>
  </si>
  <si>
    <t>БП-5АМ-У</t>
  </si>
  <si>
    <t>TS-1,5A-U-Slim Lux</t>
  </si>
  <si>
    <t>TS-2A-U-Slim Lux</t>
  </si>
  <si>
    <t>ББП-80 V.8 MAX Lux</t>
  </si>
  <si>
    <t>TSb-TK</t>
  </si>
  <si>
    <t>TSb-MK</t>
  </si>
  <si>
    <t>TSb-K</t>
  </si>
  <si>
    <t>TSb-HL</t>
  </si>
  <si>
    <t>TSb-H</t>
  </si>
  <si>
    <t>TSb-MW</t>
  </si>
  <si>
    <t>TSb-M</t>
  </si>
  <si>
    <t>TSb-VK</t>
  </si>
  <si>
    <t>TSb-V</t>
  </si>
  <si>
    <t>TS-БУЗ</t>
  </si>
  <si>
    <t>TSc-P5HDv</t>
  </si>
  <si>
    <t>TSc-P5HDf</t>
  </si>
  <si>
    <t>TSc-E1080pUVCf</t>
  </si>
  <si>
    <t>TSi-Peco25FP</t>
  </si>
  <si>
    <t>TSi-Pe25FP</t>
  </si>
  <si>
    <t>TSi-Eeco25FP</t>
  </si>
  <si>
    <t>TSi-Ve25VPA</t>
  </si>
  <si>
    <t>TSr-NV08154</t>
  </si>
  <si>
    <t>Jolli HD Wi-Fi (VZ или XL)</t>
  </si>
  <si>
    <t>Mia HD</t>
  </si>
  <si>
    <t>Mia HD (VZ или XL)</t>
  </si>
  <si>
    <t>TSc-P1080pUVCv</t>
  </si>
  <si>
    <t>TSc-Pe2HDf</t>
  </si>
  <si>
    <t>TSc-P2HDf</t>
  </si>
  <si>
    <t>TSc-E1080pUVCv</t>
  </si>
  <si>
    <t>TSc-E5HDf</t>
  </si>
  <si>
    <t>TSc-Ve2HDf</t>
  </si>
  <si>
    <t>TSc-E2HDf</t>
  </si>
  <si>
    <t>Mia kit</t>
  </si>
  <si>
    <t>Mia</t>
  </si>
  <si>
    <t>Аккумулятор 12В 1,2 А∙ч (TS 12012)</t>
  </si>
  <si>
    <t>Аккумулятор 12В 2,2 А∙ч (TS 12022)</t>
  </si>
  <si>
    <t>Аккумулятор 12В 4.5 А∙ч (TS 12045)</t>
  </si>
  <si>
    <t>TS-CTR-2</t>
  </si>
  <si>
    <t>Smart-брелок TS 13,56МГц 1K сине-белый</t>
  </si>
  <si>
    <t>TSc-P1080pUVCf</t>
  </si>
  <si>
    <t>TS-МОП</t>
  </si>
  <si>
    <t>Elly-S с трубкой</t>
  </si>
  <si>
    <t>TS-10A-OPN</t>
  </si>
  <si>
    <t>TS-20A-OPN</t>
  </si>
  <si>
    <t>TS-1,5A-Slim Lux</t>
  </si>
  <si>
    <t>Крышка сменная для TS-ERButton</t>
  </si>
  <si>
    <t>TS-NoTouch White</t>
  </si>
  <si>
    <t>TS-NoTouch IP68</t>
  </si>
  <si>
    <t>Кабель UTP 4PR 24AWG (Cu) CAT5E PVC серый 305м Tantos</t>
  </si>
  <si>
    <t>Кабель UTP 4PR 24AWG (Cu) CAT5E LDPE Outdoor 305м Tantos</t>
  </si>
  <si>
    <t>Кабель FTP 4PR 24AWG (Cu) CAT5E PVC серый 305м Tantos</t>
  </si>
  <si>
    <t>Кабель FTP 4PR 24AWG (Cu) CAT5E LDPE Outdoor 305м Tantos</t>
  </si>
  <si>
    <t>Stich HD</t>
  </si>
  <si>
    <t>Walle HD</t>
  </si>
  <si>
    <t>TS-VPS-EM lux WG</t>
  </si>
  <si>
    <t>TS-VPS-MF lux WG</t>
  </si>
  <si>
    <t>Mia (VZ или XL)</t>
  </si>
  <si>
    <t>TS-БВГ</t>
  </si>
  <si>
    <t>TSn-EPOE-U</t>
  </si>
  <si>
    <t>TS-KBD-EM Rondo</t>
  </si>
  <si>
    <t>TS-NoTouch Rondo</t>
  </si>
  <si>
    <t>TSc-P2FA</t>
  </si>
  <si>
    <t>TSc-E2FA</t>
  </si>
  <si>
    <t>БП-2А</t>
  </si>
  <si>
    <t>Amelie kit</t>
  </si>
  <si>
    <t>LILU kit</t>
  </si>
  <si>
    <t>TSi-JB02</t>
  </si>
  <si>
    <t>TSi-JB02L</t>
  </si>
  <si>
    <t>TSi-JB03</t>
  </si>
  <si>
    <t>TSi-JB03L</t>
  </si>
  <si>
    <t>TSi-PM01</t>
  </si>
  <si>
    <t>TSi-PM02</t>
  </si>
  <si>
    <t>TSi-WM01</t>
  </si>
  <si>
    <t>TSi-WM02</t>
  </si>
  <si>
    <t>EM-Marine Браслет TS</t>
  </si>
  <si>
    <t>EM-Marine Браслет TS с застёжкой</t>
  </si>
  <si>
    <t>Smart-браслет TS с застёжкой</t>
  </si>
  <si>
    <t>Temic Браслет TS пружинный</t>
  </si>
  <si>
    <t>TS-STR</t>
  </si>
  <si>
    <t>Rocky HD Wi-Fi</t>
  </si>
  <si>
    <t>Rocky HD</t>
  </si>
  <si>
    <t>Rocky HD (VZ или XL)</t>
  </si>
  <si>
    <t>TSt-RCV4-250</t>
  </si>
  <si>
    <t>TSt-PRG</t>
  </si>
  <si>
    <t>TSt-TRS-4R</t>
  </si>
  <si>
    <t>TS-RDR-QR2-EM</t>
  </si>
  <si>
    <t>TS-RDR-QR2-MF</t>
  </si>
  <si>
    <t>TSb-VR</t>
  </si>
  <si>
    <t>TSo-AA60M</t>
  </si>
  <si>
    <t>TS-3AM-DIN</t>
  </si>
  <si>
    <t>РАЗЪЕМ TS RCA штекер с клеммной колодкой, под винт</t>
  </si>
  <si>
    <t>TSi-СM01</t>
  </si>
  <si>
    <t>TSi-СM02</t>
  </si>
  <si>
    <t>Аккумулятор 12В 17 А∙ч (TS 1217)</t>
  </si>
  <si>
    <t>Аккумулятор 12В 12 А∙ч (TS 1212)</t>
  </si>
  <si>
    <t>Аккумулятор 12В 7 А∙ч (TS 1207)</t>
  </si>
  <si>
    <t>TRD-1086C</t>
  </si>
  <si>
    <t>TSo-AA120MZ</t>
  </si>
  <si>
    <t>TSi-CH90</t>
  </si>
  <si>
    <t>TSi-CH112</t>
  </si>
  <si>
    <t>TSi-CH122</t>
  </si>
  <si>
    <t>Marilyn HD Wi-Fi IPS</t>
  </si>
  <si>
    <t>Marilyn HD s</t>
  </si>
  <si>
    <t>Marilyn HD s (VZ или XL)</t>
  </si>
  <si>
    <t>TS-NV</t>
  </si>
  <si>
    <t xml:space="preserve">TS-NH </t>
  </si>
  <si>
    <t>TS-NH2</t>
  </si>
  <si>
    <t xml:space="preserve">TS-PW </t>
  </si>
  <si>
    <t>TS-Tuya</t>
  </si>
  <si>
    <t>TRD-2086</t>
  </si>
  <si>
    <t>TS-WPD101</t>
  </si>
  <si>
    <t>Elly-S</t>
  </si>
  <si>
    <t>TSc-Pe2FN</t>
  </si>
  <si>
    <t>TSc-Pe5FN</t>
  </si>
  <si>
    <t>TSc-Ee2FN</t>
  </si>
  <si>
    <t>TSc-Ee5FN</t>
  </si>
  <si>
    <t>TSi-Pe25FPN</t>
  </si>
  <si>
    <t>TSi-Pe50FPN</t>
  </si>
  <si>
    <t>TSi-P2FP</t>
  </si>
  <si>
    <t>TSi-Ee25FPN</t>
  </si>
  <si>
    <t>TSi-Ee50FPN</t>
  </si>
  <si>
    <t>TSi-Ve50VPA</t>
  </si>
  <si>
    <t>TSi-Dn535F</t>
  </si>
  <si>
    <t>TSr-UV1612</t>
  </si>
  <si>
    <t>TSr-NV04155P</t>
  </si>
  <si>
    <t>TSr-NV08155P</t>
  </si>
  <si>
    <t>TS-BR6</t>
  </si>
  <si>
    <t>МПЦ</t>
  </si>
  <si>
    <t>Козырёк для врезной установки многоабонентской вызывной панели EasyBuild. Материал: алюминий. Наличие уплотнителя для предотвращения проникновения влаги.</t>
  </si>
  <si>
    <t>Козырёк для накладной установки многоабонентской вызывной панели EasyBuild. Материал: алюминий.</t>
  </si>
  <si>
    <t xml:space="preserve">Антивандальная вызывная панель видеодомофона. Видеомодуль панели имеет возможность переключения форматов 1080p AHD или CVBS (PAL), «День/Ночь». Угол обзора видеокамеры 130° (для формата 1080p). Регулировка громкости динамика. Улучшенная ИК-подсветка на современных светодиодах с широким углом. Полная группа контактов реле управления замком (НО/НЗ). Уголок входит в комплект поставки. </t>
  </si>
  <si>
    <t>Аудиотрубка цифровая, программируемая по номеру квартиры, с динамиком 32 Ом, с выключателем вызова и регулировкой громкости в 2-х положениях, рекомендуется для домофонов Laskomex, Proel, Raikman, Rainman, Filman, Keyman, xVoice и их аналогами.</t>
  </si>
  <si>
    <t>IP-адаптер для переадресации вызовов от монитора видеодомофона серии Classic в мобильное приложение Smart Live (до 15.04.2022 г. приложение Tuya Smart).</t>
  </si>
  <si>
    <t xml:space="preserve">Козырек предназначен для использолвания с вызывными панелями серий iPanel и Triniti для защиты от осадков. Материал: алюминий. </t>
  </si>
  <si>
    <t>Модуль ограничения напряжения. Предназначен для ограничения подачи питания на подсветку кнопки вызова вызывной панели. Рабочее напряжение: 12-15 В. Ток коммутации: не более 300 мА. Порог отключения: 10,5 В. Ток собственного потребления: не более 2,5 мА (в версии со светодиодом - не более 5 мА). Ток срабатывания защиты по выходу: 500 мА.</t>
  </si>
  <si>
    <t>Блок для гальванической развязки любого аналогового видеосигнала (видеотрансформатор) в пределах полосы пропускания, с целью изоляции источника и приёмника видеосигнала от возможных сквозных токов между ними.</t>
  </si>
  <si>
    <t>Источник стабилизированного питания 14,5 В, 0,8 А. Предназначен для питания мониторов серии Classic Slim, трубки TS-AD или других мониторов использующих внешний БП. Входное напряжение: 100-240 В, 0,5 А, частота 50 Гц. Постоянное выходное напряжение при 220 В: 14,5 В. Напряжения пульсаций: ≤ 30 мВ. Номинальный выходной ток: 0,8 А. Время наработки на отказ: не менее 100 000 часов. Длина кабеля: 1750 мм. Масса без аккумулятора: не более 150 гр. Класс защиты: IP 54.</t>
  </si>
  <si>
    <t>Источник стабилизированного питания 14,5 В, 0,8 А. Совместим с домофонами серии Promo. Входное напряжение: 100-240 В, 0,5 А, частота 50 Гц. Постоянное выходное напряжение при 220 В: 14,5 В. Напряжения пульсаций: ≤ 30 мВ. Номинальный выходной ток: 0,8 А. Время наработки на отказ: не менее 100 000 часов. Длина кабеля: 1430мм. Масса без аккумулятора: не более 150 гр. Класс защиты: IP 54.</t>
  </si>
  <si>
    <t>Электронное реле. Предназначено для управления замком калитки и блоком управления ворот при использовании одной вызывной панели с мониторов серий Classic.</t>
  </si>
  <si>
    <t>Электронное реле. Предназначено для дублирования сигнала вызова с помощью подключаемого оповещателя и формирования сигнала снятия трубки для модулей сопряжения или команды открывания двери для контроллера СКУД. Подходит для использования с мониторами серии Classic.</t>
  </si>
  <si>
    <t xml:space="preserve">Шлейф для мониторов Tantos серии Classic. 4-х пиновый разъем c соединительными проводами для подключения вызывной панели или дополнительного монитора. </t>
  </si>
  <si>
    <t xml:space="preserve">Шлейф для мониторов Tantos серии Classic. 5-ти пиновый разъем c соединительными проводами для подключения вызывной панели. </t>
  </si>
  <si>
    <t>Шлейф для мониторов Tantos серии Lea, Selina, Rocky, Marilyn, 4-пин, 26 AWG, 18 см.</t>
  </si>
  <si>
    <t>Шлейф для мониторов Tantos серии Classic SE: Amelie HD SE, Prime HD SE, NEO HD SE, Stark HD SE. Используется для подключения внешнего питания 14-15 В к мониторам.</t>
  </si>
  <si>
    <t>Шлейф для мониторов Tantos серии Classic SE: Amelie HD SE, Prime HD SE, NEO HD SE, Stark HD SE. Используется для подключения мониров в интеркоме. Длина проводов 15 см. Цветовая маркировка по стандарту Commax.</t>
  </si>
  <si>
    <t xml:space="preserve">Шлейф для мониторов Tantos серии Classic SE: Amelie HD SE, Prime HD SE, NEO HD SE, Stark HD SE. Используется для подключения вызывной панели. Длина проводов 15 см. Цветовая маркировка по стандарту Commax. </t>
  </si>
  <si>
    <t>Кронштейн монтажный для мониторов серии Marilyn, Selina, для накладного монтажа.</t>
  </si>
  <si>
    <t>Кронштейн монтажный для мониторов серии Rocky, для накладного монтажа.</t>
  </si>
  <si>
    <t>Кронштейн для мониторов серии SE: Amelie HD SE, Prime HD SE, NEO HD SE, Stark HD SE.</t>
  </si>
  <si>
    <t>Козырек. Предназначен для использования с многоквартирными вызывными панелями Tantos серий TS-VPS-xx lux для защиты от осадков. Для накладного монтажа. Нержавеющая сталь.</t>
  </si>
  <si>
    <t>Дополнительный брелок для комплекта Tantos TSt-100HS / TSt-100HS black.</t>
  </si>
  <si>
    <t>Дополнительный брелок для комплекта Tantos TSt-100HS / TSt-100HS black с защитной крышкой от случайного нажатия.</t>
  </si>
  <si>
    <t>Программируемый приемник сигналов беспроводных брелоков. Память на 250 брелоков Tantos TSt-TRS-4R, в возможностью их индивидуального удаления / добавления через программатор Tantos TS-PRG. 4 канала управления реле с высокой нагрузочной способностью 20 А/14 В DC или 7 А/120 В АС. Питание 10-36 В, постоянного или переменного тока. Возможно применение в системах воротной автоматики и шлагбаумах различных производителей.</t>
  </si>
  <si>
    <t>Программатор для приёмника Tantos TSt-RCV4-250. Предназначен для программирования любого количества приемников. 
Функции: просмотр, добавление, индивидуальное удаление, проверка брелоков и полная очистка памяти.</t>
  </si>
  <si>
    <t>Антенна с кронштейном для крепления и кабелем 2,5 м. Предназначена для использования в системах организации проезда автотранспорта совместно с радиоприемниками, работающими на частоте 433 МГц.</t>
  </si>
  <si>
    <t>Брелок-передатчик 4-х канальный для Tantos TSt-RCV4-250. Динамический код. Защитная крышка от случайного нажатия.</t>
  </si>
  <si>
    <t>Перезаписываемый электронный ключ серии RW1990 с 64-битным идентификационным кодом. Предназначен для копирования ключей Dallas DS1990A и их аналогов TM1990A-F5. После записи и финализации является полной копией оригинальных ключей семейства iButton. Цвет пластикового держателя: чёрный.</t>
  </si>
  <si>
    <t>Карта толстая с прорезью для крепления формата Temic. Рабочая частота 125 кГц. Чип T5577. Предназначена для записи или копирования уникального номера, может имитировать карты форматов Em-Marine и HID Prox.</t>
  </si>
  <si>
    <t>Карта тонкая формата Temic. Рабочая частота 125 кГц. Чип T5577. Предназначена для записи или копирования уникального номера, может имитировать карты форматов Em-Marine и HID Prox.</t>
  </si>
  <si>
    <t>Самоклеящаяся пластиковая карта без чипа. Предназначена для персонализации карт доступа (Em-Marine, Mifare, HID) посредством прямой печати на специализированном принтере и наклеивания на карту доступа. Выполнена из тонкого пластика, где на одну из сторон нанесен слой клея на основе PVC пластика, защищенный бумагой, удаляется перед наклеиванием. Цвет: белый.</t>
  </si>
  <si>
    <t>Брелок с кольцом для крепления формата Em-Marine. Рабочая частота 125 кГц. Цвет: синий, красный, фиолетовый, жёлтый, оранжевый, светло-зелёный, чёрный.</t>
  </si>
  <si>
    <t>Брелок с кольцом для крепления формата Em-Marine. Рабочая частота 125 кГц. Цвет: синий с белой вставкой под печать.</t>
  </si>
  <si>
    <t xml:space="preserve">Smart-брелок с кольцом для крепления. Память 1024 байт (16 секторов по 64 байта), рабочая частота 13,56 MГц. Чип: S50 (Китай). Совместим со считывателями формата Mifare. </t>
  </si>
  <si>
    <t>Smart-брелок с кольцом для крепления. Память 1024 байт (16 секторов по 64 байта), рабочая частота 13,56 MГц. Чип: S50 (Китай). Совместим со считывателями формата Mifare, идентификационный номер нанесен на поверхность брелока. Цвет: синий с центральной белой вставкой</t>
  </si>
  <si>
    <t>Брелок с кольцом для крепления формата Temic. Рабочая частота 125 кГц. Чип T5577. Предназначен для записи или копирования уникального номера, может имитировать карты форматов Em-Marine и HID Prox. Цвет: синий.</t>
  </si>
  <si>
    <t>Браслет формата Em-Marine. Рабочая частота 125 кГц. Водонепроницаемый, материал: силикон, цвет: синий, красный.</t>
  </si>
  <si>
    <t>Браслет формата Em-Marine. Рабочая частота 125 кГц. Материал: АБС-пластик и ПВХ, цвет: синий, желтый, зеленый, красный.</t>
  </si>
  <si>
    <t>Браслет с застежкой формата Em-Marine. Рабочая частота 125 кГц. Водонепроницаемый, материал: силикон, цвет: синий, красный, зелёный, чёрный.</t>
  </si>
  <si>
    <t>Smart-браслет с застежкой. Рабочая частота 13,56 МГц. Совместим со считывателями формата Mifare. Водонепроницаемый, материал: силикон, цвета: синий, красный, зелёный, чёрный.</t>
  </si>
  <si>
    <t>Браслет формата Temic. Рабочая частота 125 кГц, чип T5577. Предназначен для записи или копирования уникального номера, может имитировать идентификаторы форматов Em-Marine и HID Prox. Материал: АБС-пластик и ПВХ, цвет: синий, желтый, зеленый, красный.</t>
  </si>
  <si>
    <t>Лента шёлковая с металлическим карабином-защёлкой. Длина: 600 мм. Цвет: зелёный, синий, красный, чёрный.</t>
  </si>
  <si>
    <t>Ретрактор для бейджей и проксимити карт, круглый, с металлическим зажимом и виниловым ремешком на кнопке для крепления бейджа или карты. Длина нити: 650 мм. На корпусе ретрактора отведено место диаметром 19 мм под наклейку или для печати логотипа. Цвет: белый.</t>
  </si>
  <si>
    <t>Ретрактор для бейджей и проксимити карт, овальный, с металлическим карабином и кольцом для крепления бейджа или карты. Длина нити: 550 мм. На корпусе ретрактора с обеих сторон предусмотрено место под наклейку или для нанесения логотипа. Цвет: зелёный.</t>
  </si>
  <si>
    <t>Устройство разблокировки двери с восстанавливаемой вставкой и защитной крышкой. Коммутируемое напряжение: 30 В, ток: 2 А. Тип контактов: НО (2 шт), НЗ (2 шт). Рабочая температура: -30…+70°С. Класс защиты: IP24.</t>
  </si>
  <si>
    <t>Сменная крышка из прозрачного пластика для устройства аварийной разблокировки Tantos TS-ERButton.</t>
  </si>
  <si>
    <t>Кнопка выхода прямоугольная. Коммутируемое напряжение: 36 В, ток: 3 А. Тип контактов: НО. Материал корпуса: нержавеющая сталь. Тип монтажа: врезной.</t>
  </si>
  <si>
    <t>Кнопка выхода прямоугольная, c подсветкой. Питание подсветки кнопки: 12 В. Коммутируемое напряжение: 36 В, ток: 3 А. Тип контактов: НО / НЗ. Материал корпуса: нержавеющая сталь. Тип монтажа: врезной.</t>
  </si>
  <si>
    <t>Кнопка выхода прямоугольная. Надпись "ВЫХОД". Коммутируемое напряжение: 36 В, ток: 3 А. Тип контактов: НО / НЗ. Материал корпуса: пластик. Тип монтажа: накладной.</t>
  </si>
  <si>
    <t>Кнопка выхода сенсорная. Тип сенсора:емкостной. Коммутируемое напряжение: 28 В, ток: 3 А. Тип контактов: НО / НЗ. Материал корпуса: пластик. Тип монтажа: накладной. Цвет лицевой панели: чёрный.</t>
  </si>
  <si>
    <t>Кнопка выхода сенсорная. Тип сенсора:емкостной. Коммутируемое напряжение: 28 В, ток: 3 А. Тип контактов: НО / НЗ. Материал корпуса: пластик. Тип монтажа: накладной. Цвет лицевой панели: белый.</t>
  </si>
  <si>
    <t>Кнопка выхода, с подсветкой. Коммутируемое напряжение: 36 В, ток: 3 А. Тип контактов: НО. Материал корпуса: металл. Тип монтажа: накладной.</t>
  </si>
  <si>
    <t>Кнопка выхода типа "грибок", без подсветки. Нажимной элемент зелёного цвета типа "грибок". Коммутируемое напряжение: 36 В, ток: 3 А. Тип контактов: НО / НЗ. Материал корпуса: металл. Тип монтажа: накладной.</t>
  </si>
  <si>
    <t>Кнопка выхода. Коммутируемое напряжение: 36 В, ток: 3 А. Тип контактов: НО. Материал корпуса: металл. Тип монтажа: накладной. Цвет: серебро, белый, черный, медный антик, серебряный антик.</t>
  </si>
  <si>
    <t>Кнопка выхода, с подсветкой. Коммутируемое напряжение: 36 В, ток: 3 А. Тип контактов: НО. Материал корпуса: металл. Тип монтажа: накладной. Цвет: серебро, белый, черный, медный антик, серебряный антик.</t>
  </si>
  <si>
    <t>Кнопка выхода бесконтактная. Дальность срабатывания: от 0,1 до 10 см. Тип сенсора: ИК-датчик. Питание подсветки кнопки: 12 В. Тип контактов: НО / НЗ. Материал корпуса: металл, пластик. Тип монтажа: врезной.</t>
  </si>
  <si>
    <t>Кнопка выхода бесконтактная. Дальность срабатывания: от 3 до 15 см, регулируемая. Время срабатывания реле: от 0,3 до 30 сек, регулируемое. Тип сенсора: ИК-датчик. Коммутируемое напряжение: 36 В, ток: 3 А. Тип контактов: НО / НЗ. Материал корпуса: пластик. Тип монтажа: накладной. Цвет: белый.</t>
  </si>
  <si>
    <t xml:space="preserve">Кнопка выхода бесконтактная. Дальность срабатывания: от 3 до 15 см, регулируемая. Время срабатывания реле: от 0,3 до 30 сек, регулируемое. Тип сенсора: ИК-датчик. Коммутируемое напряжение: 36 В, ток: 3 А. Тип контактов: НО / НЗ. Материал корпуса: цинковый сплав. Класс защиты: IP68. Тип монтажа: накладной. Цвет: серебристый. </t>
  </si>
  <si>
    <t xml:space="preserve">Кнопка выхода бесконтактная, круглая. Дальность срабатывания: от 3 до 10 см, регулируемая. Тип сенсора: ИК-датчик. Коммутируемое напряжение: 24 В, ток: 2 А. Материал корпуса: цинковый сплав, пластик. Класс защиты: IP66. Тип монтажа: накладной. Цвет: серебристый. </t>
  </si>
  <si>
    <t>Рычаг без функции фиксации двери в открытом положении, для дверных доводчиков Tantos TS-DC065, TS-DC085, TS-DC120. Цвет: графит, серебро, белый.</t>
  </si>
  <si>
    <t>Скользящий канал с функцией фиксации двери в открытом положении (ФОП), для дверных доводчиков Tantos TS-DC085, TS-DC085 Freeze, TS-DC120 Freeze. Цвет: графит, серебро, белый.</t>
  </si>
  <si>
    <t>Замок-защёлка электромеханический миниатюрный врезной. Усилие удержания 300 кг. Питание: 12 В, 85 мА. Тип: нормально открытый. Рабочая температура: -40...+30°С. Ответная планка в комплекте.</t>
  </si>
  <si>
    <t xml:space="preserve">Замок электромеханический накладной, универсальный. Блокировка кнопки в 2-х положениях. Питание: 12 В, 1,5 А. В комплекте 5 ключей. Рабочая температура: -40...+50°С. Материал корпуса: нержавеющая сталь. </t>
  </si>
  <si>
    <t>Замок электромеханический накладной, универсальный. Блокировка кнопки в 2-х положениях. Питание: 12 В, 1,5 А. В комплекте 5 ключей. Рабочая температура: -40...+50°С. Материал корпуса: сталь c нержавеющим покрытием.</t>
  </si>
  <si>
    <t>Замок электромеханический накладной, универсальный. Питание: 12 В, 1,5 А. В комплекте 5 ключей. Рабочая температура: -40...+50°С. Материал корпуса: сталь c нержавеющим покрытием.</t>
  </si>
  <si>
    <t>Замок электромеханический накладной, универсальный. Блокировка кнопки в 2-х положениях. Питание: 12 В, 1,5 А. В комплекте 5 ключей. Рабочая температура: -40...+50°С. Материал корпуса: крашенная сталь.</t>
  </si>
  <si>
    <t>Замок электромагнитный. Усилие удержания 180 кг. Питание: 12 В, 300 мА. Рабочая температура: -40...+50°С. Материал корпуса: анодированный алюминий. В комплекте: монтажная планка. Для крепления на уголок необходим Tantos TS-LM180.</t>
  </si>
  <si>
    <t>Замок электромагнитный. Усилие удержания 300 кг. Питание: 12 В, 380 мА. Рабочая температура: -40...+50°С. Материал корпуса: анодированный алюминий. В комплекте: монтажная планка. Для крепления на уголок необходим Tantos TS-LM300.</t>
  </si>
  <si>
    <t>Замок электромагнитный. Усилие удержания 500 кг. Питание: 12 В, 460 мА. Рабочая температура: -40...+50°С. Материал корпуса: анодированный алюминий. В комплекте: монтажная планка. Для крепления на уголок необходим Tantos TS-LM500.</t>
  </si>
  <si>
    <t>Монтажный уголок для замка Tantos TS-ML180.</t>
  </si>
  <si>
    <t>Монтажный уголок для замка Tantos TS-ML300.</t>
  </si>
  <si>
    <t>Монтажный уголок для замка Tantos TS-ML500.</t>
  </si>
  <si>
    <t>Комплект креплений Z-образный для установки электромагнитных замков Tantos TS-ML180 на двери, открывающиеся внутрь.</t>
  </si>
  <si>
    <t>Комплект креплений Z-образный для установки электромагнитных замков Tantos TS-ML300 на двери, открывающиеся внутрь.</t>
  </si>
  <si>
    <t>Комплект креплений Z-образный для установки электромагнитных замков Tantos TS-ML500 на двери, открывающиеся внутрь.</t>
  </si>
  <si>
    <t>U-адаптер для крепления замка Tantos TS-ML180 на стеклянную дверь. Толщина стекла: 8-15 мм. Материал: алюминий.</t>
  </si>
  <si>
    <t>U-адаптер для крепления замка Tantos TS-ML300 на стеклянную дверь. Толщина стекла: 8-15 мм. Материал: алюминий.</t>
  </si>
  <si>
    <t>Замок электромагнитный. Усилие удержания 300 кг. Встроенная цепь размагничивания, для эксплуатации внутри помещений. Питание: 12 В, 330 мА. Рабочая температура: -40...+40°С. Материал корпуса: алюминиевый сплав с порошковой окраской. В комплекте: крепежный уголок. Цвет: серый, белый, коричневый, медный антик, серебряный антик, черный.</t>
  </si>
  <si>
    <t>Замок электромагнитный, с отсеком для установки контроллера, под размер Tantos TS-CTR-2. Усилие удержания 300 кг. Встроенная цепь размагничивания, для эксплуатации внутри помещений. Питание: 12 В, 330 мА. Рабочая температура: -40...+40°С. Материал корпуса: алюминиевый сплав с порошковой окраской. В комплекте: крепежный уголок. Цвет: серый, белый, коричневый, медный антик, серебряный антик, черный.</t>
  </si>
  <si>
    <t>Замок электромеханический накладной соленоидный. Усилие среза ригеля: 800 кг. Встроенный датчик положения двери. Время задержки закрывания: 0 / 3 / 6 сек. Питание: 12 / 24 В, 1200 мА/200 мА.</t>
  </si>
  <si>
    <t>Замок электромеханический врезной соленоидный. Усилие среза ригеля: 1000 кг. Встроенный датчик положения двери. Время задержки закрывания: 0 / 2,5 / 5 / 8 сек. Питание: 12 В, 1200 мА/210 мА; 24 В, 800 мА/90 мА.</t>
  </si>
  <si>
    <t>Контактная группа для электромеханических замков. Коммутируемое напряжение: 36 В, ток: 5 А.</t>
  </si>
  <si>
    <t xml:space="preserve">Блок управления электромеханическим замком. Позволяет использовать питание вызывной панели или маломощный источник питания напряжением 12-15 В, с допустимым током нагрузки не ниже 50 мА для открытия импульсного электромеханического замка. Диапазон напряжения на входе (Uвх): 12-15 В. Диапазон напряжения на выходе (Uвых): 11,4-14,4 (Uвх - 0,6 В). Ток импульса на выходе (Iвых): 3 А. Ток при заряде: 20 мA. Ток в дежурном режиме: 0 mA. </t>
  </si>
  <si>
    <t>Цилиндр для электромеханического Tantos TS-EL2369 Classic. Предназначен для замены при потере ключей или при выходе из строя одного из цилиндров замка. Комплект поставки: 2 цилиндровых механизма, внешний и для внутренней крышки замка, 5 ключей.</t>
  </si>
  <si>
    <t>Цилиндр для электромеханического Tantos TS-EL2369SS. Предназначен для замены при потере ключей или при выходе из строя одного из цилиндров замка. Комплект поставки: 2 цилиндровых механизма, внешний и для внутренней крышки замка, 5 ключей.</t>
  </si>
  <si>
    <t>Цилиндр для электромеханического Tantos TS-EL2369ST. Предназначен для замены при потере ключей или при выходе из строя одного из цилиндров замка. Комплект поставки: 2 цилиндровых механизма, внешний и для внутренней крышки замка, 5 ключей.</t>
  </si>
  <si>
    <t>Цилиндр для электромеханического Tantos TS-EL2370SS. Предназначен для замены при потере ключей или при выходе из строя одного из цилиндров замка. Комплект поставки: внешний цилиндровый механизм, 5 ключей.</t>
  </si>
  <si>
    <t>Катушка для электромеханических замков Tantos TS-EL2369ST, TS-EL2369SS, TS-EL2370SS. Сопротивление: 8 Ом. Предназначена для ремонта замка в случае перегорания. В комлекте: катушка, 2 винта крепления, 2 пружины сердечника, 2 сердечника.</t>
  </si>
  <si>
    <t>Катушка для электромеханических замков Tantos TS-EL2369 Classic. Сопротивление: 8 Ом. Предназначена для ремонта замка в случае перегорания. В комлекте: катушка, 2 винта крепления, 2 пружины сердечника, 2 сердечника.</t>
  </si>
  <si>
    <t>Табличка с креплением для поворотной створки Tantos TSb-K. Материал: пенокартон. С одной стороны нанесено изображение знака "Стоп", с другой стороны изображение бегущего зеленого человека.</t>
  </si>
  <si>
    <t>Лицензия на одну камеру для программного обеспечения Tantos InView 2.5X. ПО Tantos InView 2.5X позволяет построить распределенную систему видеонаблюдения до 64 каналов на сервер, несколько серверов, с удаленным доступом к живому видео, к архиву, к компьютеру. Поддерживаются мобильные клиенты для iOS/Android с просмотром живого видео и архива. Поддерживает более 100 брендов и более 3000 моделей камер.</t>
  </si>
  <si>
    <t>Защитный козырек для купольных видеокамер Ø 90 мм. Материал: оцинкованная сталь.</t>
  </si>
  <si>
    <t>Защитный козырек для купольных видеокамер Ø 112 мм. Материал: оцинкованная сталь.</t>
  </si>
  <si>
    <t>Защитный козырек для купольных видеокамер Ø 122 мм. Материал: оцинкованная сталь.</t>
  </si>
  <si>
    <t>Кронштейн универсальный для видеокамер на столб. Материал: оцинкованная сталь. Презназначен для крепления камер видеонаблюдения на столб. Крепится с помощью хомутов или бандажной ленты.</t>
  </si>
  <si>
    <t>Кронштейн двойной универсальный для видеокамер на столб. Материал: оцинкованная сталь. Презназначен для крепления камер видеонаблюдения на столб. Крепится с помощью хомутов или бандажной ленты.</t>
  </si>
  <si>
    <t>Кронштейн универсальный для видеокамер на угол. Материал: оцинкованная сталь. Презназначен для крепления камер видеонаблюдения на угол зданий. Крепится с помощью шурупов и резьбовых болтов.</t>
  </si>
  <si>
    <t>Кронштейн двойной универсальный для видеокамер на угол. Материал: оцинкованная сталь. Презназначен для крепления камер видеонаблюдения на угол зданий. Крепится с помощью шурупов и резьбовых болтов.</t>
  </si>
  <si>
    <t xml:space="preserve">Кронштейн универсальный для видеокамер на плоскость, стену. Материал: оцинкованная сталь. Презназначен для крепления камер видеонаблюдения на плоскость, стену. Крепится с помощью шурупов и резьбовых болтов. </t>
  </si>
  <si>
    <t xml:space="preserve">Кронштейн двойной универсальный для видеокамер на плоскость, стену. Материал: оцинкованная сталь. Презназначен для крепления камер видеонаблюдения на плоскость, стену. Крепится с помощью шурупов и резьбовых болтов. </t>
  </si>
  <si>
    <t>Компактный трансляционный усилитель. Выход на громкоговорители 30 Вт, кратковременно 80 Вт, 100 В, USB, FM-тюнер, Bluetooth, mp3, 2 микрофонных / 1 линейный входы, 1 линейный выход, 2 зоны оповещения с независимой настройкой громкости. Воспроизводимые форматы SD карты: MPEG AUDIO LAYER3.</t>
  </si>
  <si>
    <t>Компактный трансляционный усилитель. 6 зон оповещения. Выходы на громкоговорители: 120 Вт RMS/100 В, низкоомный выход 120 Вт (не менее 8 Ом), USB, FM-тюнер, Bluetooth, mp3, 2 линейных входа, 1 линейный выход, 2 микрофонных входа (MIC-1 приоритетный). Воспроизводимые форматы SD карты: MP3, WMA.</t>
  </si>
  <si>
    <t>Громкоговоритель настенный. Номинальная мощность (100 В): 6 Вт, чувствительность: 91 дБ, диапазон частот: 90-16000 Гц. Габариты: 275×200×105 мм. Материал: пластик. Цвет: белый.</t>
  </si>
  <si>
    <t>Громкоговоритель настенный двухполосный. Номинальная мощность (100 В): 10 Вт, чувствительность: 91 дБ, диапазон частот: 90-16000 Гц. Габариты: 275×200×105 мм. Материал: пластик. Цвет: белый.</t>
  </si>
  <si>
    <t>Громкоговоритель настенный широкополосный. Номинальная мощность (100 В): 6 Вт, чувствительность: 91 дБ, диапазон частот: 90-18000 Гц. Габариты: 285×200×100 мм. Материал корпуса пластик, сетки металл. Цвет: белый.</t>
  </si>
  <si>
    <t>Громкоговоритель настенный широкополосный. Номинальная мощность (100 В): 10 Вт, чувствительность: 91 дБ, диапазон частот: 90-18000 Гц. Габариты: 340×242×100 мм. Материал корпуса пластик, сетки металл. Цвет: белый.</t>
  </si>
  <si>
    <t>Громкоговоритель настенный на кронштейне, двухполосный с регулировкой мощности. Номинальная мощность (100 В): 15 Вт, чувствительность: 92 дБ, диапазон частот: 60-16000 Гц. Габариты: 220×170×150 мм. Материал корпуса пластик, сетки металл. Цвет: белый.</t>
  </si>
  <si>
    <t>Громкоговоритель настенный на кронштейне, двухполосный. Номинальная мощность (100 В): 15 Вт, чувствительность: 92 дБ, диапазон частот: 60-16000 Гц. Габариты: 220×170×150 мм. Материал корпуса пластик, сетки металл. Цвет: белый.</t>
  </si>
  <si>
    <t>Громкоговоритель настенный на кронштейне, двухполосный. Номинальная мощность (100 В): 30 Вт, чувствительность: 92 дБ, диапазон частот: 40-16000 Гц. Габариты: 300×194×216 мм. Материал корпуса пластик, сетки металл. Цвет: белый.</t>
  </si>
  <si>
    <t>Громкоговоритель настенный. Номинальная мощность (100 В): 3 Вт, чувствительность: 91 дБ, диапазон частот: 90-16000 Гц. Габариты: 120×120×60 мм. Материал: пластик. Цвет: белый.</t>
  </si>
  <si>
    <t>Громкоговоритель рупорный. Номинальная мощность (100 В): 15 Вт, чувствительность: 110 дБ, диапазон частот: 250-8000 Гц. Габариты: Ø165×220×240 мм. Материал: пластик. Цвет: белый.</t>
  </si>
  <si>
    <t>Громкоговоритель рупорный. Номинальная мощность (100 В): 30 Вт, чувствительность: 110 дБ, диапазон частот: 300-8000 Гц. Габариты: Ø205×285×280 мм. Материал: пластик. Цвет: белый.</t>
  </si>
  <si>
    <t>Громкоговоритель рупорный. Номинальная мощность (100 В): 50 Вт, чувствительность: 92 дБ, диапазон частот: 90-16000 Гц. Габариты: Ø320×300×300 мм. Материал: пластик. Цвет: белый.</t>
  </si>
  <si>
    <t>Звуковая колонна настенная, уличное исполнение. Номинальная мощность (100 В): 10 Вт, чувствительность: 91 дБ, диапазон частот: 90-16000 Гц. Габариты: 262×106×75 мм. Материал: металл. Цвет: белый.</t>
  </si>
  <si>
    <t>Звуковая колонна настенная, уличное исполнение. Номинальная мощность (100 В): 20 Вт, чувствительность: 91 дБ, диапазон частот: 90-16000 Гц. Габариты: 405×106×75 мм. Материал: металл. Цвет: белый.</t>
  </si>
  <si>
    <t>Звуковая колонна настенная, уличное исполнение. Номинальная мощность (100 В): 30 Вт, чувствительность: 91 дБ, диапазон частот: 90-16000 Гц. Габариты: 550×105×75 мм. Материал: металл. Цвет: белый.</t>
  </si>
  <si>
    <t>ББП-20 PRO</t>
  </si>
  <si>
    <t>ББП-20 PRO Lux</t>
  </si>
  <si>
    <t>ББП-20 PRO Lux (пластик)</t>
  </si>
  <si>
    <t>ББП-30 PRO</t>
  </si>
  <si>
    <t>ББП-30 PRO Lux</t>
  </si>
  <si>
    <t>ББП-30 PRO Lux (пластик)</t>
  </si>
  <si>
    <t>ББП-50 PRO</t>
  </si>
  <si>
    <t>ББП-50 PRO Lux</t>
  </si>
  <si>
    <t>ББП-50 PRO Lux (пластик)</t>
  </si>
  <si>
    <t>ББП-80 PRO2</t>
  </si>
  <si>
    <t>Источник вторичного питания, резервированный, 12 В, 2 А. Под АКБ 12 В 7 А∙ч. Защита от глубокого разряда аккумулятора. Регулировка выходного напряжения в пределах от 11,2 до 14,2 В, при наличии сети 220 В. Защита от КЗ нагрузки, перегрузки по напряжению и току. Материал корпуса: пластик. Габариты: 193×187×90 мм.</t>
  </si>
  <si>
    <t>Источник вторичного питания, резервированный, 12 В, 3 А. Под АКБ 12 В 7 А∙ч. Защита от глубокого разряда аккумулятора. Регулировка выходного напряжения в пределах от 11,2 до 14,2 В, при наличии сети 220 В. Защита от КЗ нагрузки, перегрузки по напряжению и току. Материал корпуса: пластик. Габариты: 193×187×90 мм.</t>
  </si>
  <si>
    <t>Источник вторичного питания, резервированный, 12 В, 5 А. Под АКБ 12 В 7 А∙ч. Защита от глубокого разряда аккумулятора. Регулировка выходного напряжения в пределах от 11,2 до 14,2 В, при наличии сети 220 В. Защита от КЗ нагрузки, перегрузки по напряжению и току. Материал корпуса: пластик. Габариты: 193×187×90 мм.</t>
  </si>
  <si>
    <t>Источник вторичного питания, резервированный, 12 В, 5 А. Под АКБ 12 В 7 А∙ч. Защита от глубокого разряда аккумулятора. Регулировка выходного напряжения в пределах от 11,2 до 14,2 В, при наличии сети 220 В. Защита от КЗ нагрузки, перегрузки по напряжению и току. Материал корпуса: металл. Габариты: 214×216×70 мм.</t>
  </si>
  <si>
    <t>Источник вторичного питания, резервированный, 12 В, 3 А. Под АКБ 12 В 7 А∙ч. Защита от глубокого разряда аккумулятора. Регулировка выходного напряжения в пределах от 11,2 до 14,2 В, при наличии сети 220 В. Защита от КЗ нагрузки, перегрузки по напряжению и току. Материал корпуса: металл. Габариты: 214×216×70 мм.</t>
  </si>
  <si>
    <t>Источник вторичного питания, резервированный, 12 В, 8 А. Под АКБ 12 В 2 х 7 А∙ч. Защита от глубокого разряда аккумулятора. Защита от переполюсовки при подключении аккумулятора. Защита от КЗ. Материал корпуса: металл. Габариты: 276×210×70 мм.</t>
  </si>
  <si>
    <t>Источник вторичного питания, резервированный, 12 В, 10 А. Под АКБ 12 В 1 × 17А∙ч или 2 × 12А∙ч или 2 × 7А∙ч. Защита от глубокого разряда аккумулятора. Без защиты от переполюсовки при подключении аккумулятора. Защита от КЗ. Материал корпуса: металл. Габариты: 390×300×105 мм.</t>
  </si>
  <si>
    <t>Источник вторичного питания, резервированный, 12 В, 8 А. Под АКБ 12 В 17 А∙ч. Фильтрация от взаимного влияния потребителей по каждому каналу 12 В, при токе потребления одного канала не более 1,25 А. Количество каналов: 8. Регулировка выходного напряжения в пределах от 12,5 до 14,5 В. Защита от перегрузки и КЗ каналов. Материал корпуса: металл.</t>
  </si>
  <si>
    <t>Источник вторичного питания, резервированный, 12 В, 8 А. Под АКБ 12 В 17 А∙ч. Фильтрация от взаимного влияния потребителей по каждому каналу 12 В, при токе потребления одного канала не более 1 А. Количество каналов: 16. Защита от глубокого разряда аккумулятора. Защита от переполюсовки при подключении аккумулятора. Защита от КЗ. Материал корпуса: металл. Габариты: 290×285×95 мм.</t>
  </si>
  <si>
    <t>Источник вторичного питания, 12 В, 5 А. Количество каналов: 9. Регулировка выходного напряжения в пределах от 12,1 до 14 В. Защита от КЗ и перегрузки. Материал корпуса: металл. Габариты: 282×207×51 мм.</t>
  </si>
  <si>
    <t>Источник вторичного питания, 12 В, 10 А. Количество каналов: 18. Регулировка выходного напряжения в пределах от 12,45 до 14,3 В. Защита от КЗ и перегрузки. Материал корпуса: металл. Габариты: 302×205×62 мм.</t>
  </si>
  <si>
    <t>Источник стабилизированного питания, 12 В, 3,2 А. Регулировка выходного напряжения в пределах от 11,5 до 13,55 В. Защита от КЗ. Перфорированный корпус. Габариты: 115×75×35 мм.</t>
  </si>
  <si>
    <t>Источник стабилизированного питания, 12 В, 5 А. Регулировка выходного напряжения в пределах от 11,5 до 13,55 В. Защита от КЗ. Перфорированный корпус. Габариты: 160×100×43 мм.</t>
  </si>
  <si>
    <t>Источник стабилизированного питания, 12 В, 10 А. Регулировка выходного напряжения в пределах от 11,5 до 13,55 В. Защита от КЗ. Перфорированный корпус. Габариты: 198×110×43 мм.</t>
  </si>
  <si>
    <t>Источник стабилизированного питания, 12 В, 20 А. Регулировка выходного напряжения в пределах от 11,5 до 13,55 В. Защита от КЗ. Перфорированный корпус. Габариты: 202×110×50 мм.</t>
  </si>
  <si>
    <t>Источник стабилизированного питания, 12 В, 1 А. Коннектор (клеммная колодка) в комплекте. Габариты: 74×39×30 мм.</t>
  </si>
  <si>
    <t>Источник стабилизированного питания, 12 В, 2 А. Коннектор (клеммная колодка) в комплекте. Габариты: 109×45×31 мм.</t>
  </si>
  <si>
    <t>Источник стабилизированного питания, 12 В, 2 А. Регулировка выходного напряжения, защита сети 220 В от помех. Крепления кабеля: зажимные колодки. Шнур питания 220 В входит в комплект поставки устройства. Габариты: 147×39×31 мм.</t>
  </si>
  <si>
    <t>Источник стабилизированного питания, 12 В, 3 А. Коннектор (клеммная колодка) в комплекте. Габариты: 110×47×30 мм.</t>
  </si>
  <si>
    <t>Источник стабилизированного питания, 12 В, 4 А. Коннектор (клеммная колодка) в комплекте. Габариты: 116×50×31 мм.</t>
  </si>
  <si>
    <t>Источник стабилизированного питания, 12 В, 5 А. Коннектор (клеммная колодка) в комплекте. Габариты: 113×61×32 мм.</t>
  </si>
  <si>
    <t>Источник стабилизированного питания, 12 В, 5 А. Регулировка выходного напряжения в пределах от 12 до 14,2 В. 4 клеммные колодки, установленные под защитной крышкой в корпусе БП. Габариты: 160×37×58 мм.</t>
  </si>
  <si>
    <t>Источник вторичного электропитания, для скрытой установки в короба, распределительные коробки, 12 В, 1 А. Габариты: 48×56×28 мм.</t>
  </si>
  <si>
    <t>Источник вторичного электропитания, для скрытой установки в короба, распределительные коробки, 12 В, 1 А. Сетевой шнур с вилкой. Габариты: 43×45×27 мм.</t>
  </si>
  <si>
    <t>Источник вторичного питания на DIN-рейку, 12 В, 3 А. Регулировка выходного напряжения в пределах от 11,2 до 14,2 В. Встроенная защита от КЗ нагрузки, перегрузки по напряжению и току. Габариты: 93×87×55 мм.</t>
  </si>
  <si>
    <t>Источник вторичного питания на DIN-рейку, 12 В, 5 А. Регулировка выходного напряжения в пределах от 11,2 до 14,2 В. Встроенная защита от КЗ нагрузки, перегрузки по напряжению и току. Габариты: 93×87×55 мм.</t>
  </si>
  <si>
    <t>Источник вторичного питания на DIN-рейку, 12 В, 3 А. Возможность подключения резервного АКБ 12 В ёмкостью 4, 7, 12 А·ч. Регулировка выходного напряжения в пределах от 11,2 до 14,2 В. Защита от глубокого разряда аккумулятора. Защита от КЗ нагрузки, перегрузки по напряжению и току. Габариты: 93×87×55 мм.</t>
  </si>
  <si>
    <t>Источник вторичного питания на DIN-рейку, 12 В, 5 А. Возможность подключения резервного АКБ 12 В ёмкостью 4, 7, 12 А·ч. Регулировка выходного напряжения в пределах от 11,2 до 14,2 В. Защита от глубокого разряда аккумулятора. Защита от КЗ нагрузки, перегрузки по напряжению и току. Габариты: 93×87×55 мм.</t>
  </si>
  <si>
    <t>Источник вторичного электропитания, импульсный, 12 В, 3 А. Электронная защита от КЗ и перегрузки по току. Материал корпуса: пластик. Габариты: 134×94×62 мм.</t>
  </si>
  <si>
    <t>Источник вторичного электропитания, импульсный, 12 В, 5 А. Электронная защита от КЗ и перегрузки по току. Материал корпуса: пластик. Габариты: 182×124×85 мм.</t>
  </si>
  <si>
    <t>Источник вторичного электропитания, импульсный, 12 В, 3 А. Электронная защита от КЗ и перегрузки по току. Герметичный корпус. Материал корпуса: пластик. Габариты: 100×35×100 мм.</t>
  </si>
  <si>
    <t>Источник вторичного электропитания, импульсный, 12 В, 3 А. Электронная защита от КЗ и перегрузки по току. Герметичный корпус. Материал корпуса: металл. Габариты: 148×32×46 мм.</t>
  </si>
  <si>
    <t>Источник вторичного электропитания, импульсный, 12 В, 5 А. Электронная защита от КЗ и перегрузки по току. Герметичный корпус. Материал корпуса: металл. Габариты: 194×42×52 мм.</t>
  </si>
  <si>
    <t>Источник вторичного электропитания, всепогодный, для скрытой установки в короба, распределительные коробки, 12 В, 1 А. Габариты: 48×56×28 мм.</t>
  </si>
  <si>
    <t>Источник вторичного электропитания, всепогодный, для скрытой установки в короба, распределительные коробки, 12 В, 1,5 А. Сетевой шнур с вилкой. Габариты: 43×45×27 мм.</t>
  </si>
  <si>
    <t>Источник вторичного электропитания, всепогодный, для скрытой установки в короба, распределительные коробки, 12 В, 2 А. Сетевой шнур с вилкой. Габариты: 43×45×27 мм.</t>
  </si>
  <si>
    <t>Уличный PoE удлинитель. Предназначен для увеличения расстояния передачи 10/100 Ethernet + PoE по кабелю витой пары дополнительно на 100 м. Для работы TSn-EPOE-U не требуется дополнительных блоков питания. PoE удлинитель питается от того же источника, что и оконечное оборудование, что значительно облегчает проектирование и монтаж системы.</t>
  </si>
  <si>
    <t>Одноканальное устройство грозозащиты Gigabit Ethernet и PoE, до 4 КВ.</t>
  </si>
  <si>
    <t>Сетевой 32 канальный (H.265+/H.264+) регистратор для IP камер. Подключение и отображение до 32 камер 12 Мп. Воспроизведение архива по 16 каналов для 2 Мп камер, по 13 каналов для 3 Мп камер, по 10 каналов для 4 Мп камер, по 8 каналов для 5 Мп камер, по 5 каналов для 8 Мп камер, по 2 канала для 12 Мп камер. Поддержка облачного сервиса vms2.tantos.pro (web, iPhone, iPad, Android). Одновременный просмотр, запись и работа с архивом. До 2-х HDD по 14 ТБ каждый. Порт USB 2.0, порт USB 3.0, 1000 Мбит/с Ethernet, независимые видеовыходы HDMI (3840 × 2160) / VGA (1920 × 1080), 8 входов / 1 выход тревоги, вход / выход звука RCA. БП, ИК пульт,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 Установка в стойку 19”.</t>
  </si>
  <si>
    <t>Сетевой 16 канальный (H.265+/H.264+) видеорегистратор для IP камер. Подключение и отображение до 16 камер 8 Мп. Воспроизведение архива по 4 канала для 2 Мп камер, по 3 канала для 3 Мп камер, по 2 канала для 4 и 5 Мп камер, по 1 каналу для 8 Мп камер. Поддержка облачного сервиса vms2.tantos.pro (web, iPhone, iPad, Android). Одновременный просмотр, запись и работа с архивом. До 2-х HDD по 14 ТБ каждый. Порт USB 2.0, порт USB 3.0, 1000 Мбит/с Ethernet, HDMI 4K (3840 × 2160) / VGA (1920 × 1080), 8 входов / 1 выход тревоги, выход звука RCA.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 Установка в стойку 19”.</t>
  </si>
  <si>
    <t>Сетевой 16 канальный (H.265+/H.264+) видеорегистратор для IP камер. Подключение и отображение до 16 камер 8 Мп. Воспроизведение архива по 4 канала для 2 Мп камер, по 3 канала для 3 Мп камер, по 2 канала для 4 и 5 Мп камер, по 1 каналу для 8 Мп камер. Поддержка облачного сервиса vms2.tantos.pro (web, iPhone, iPad, Android). Одновременный просмотр, запись и работа с архивом. До 2-х HDD по 14 ТБ каждый. Порт USB 2.0, порт USB 3.0, 1000 Мбит/с Ethernet, HDMI 4K (3840 × 2160) / VGA (1920 × 1080), 8 входов / 1 выход тревоги, выход звука RCA.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</si>
  <si>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Сетевой 8 канальный (H.265+/H.264+) регистратор для IP камер. Подключение и отображение до 8 камер 5 Мп. Воспроизведение архива по 4 канала для 2 Мп камер, по 2 канала для 3 и 4 Мп камер, по 1 каналу для 5 Мп камер. Поддержка облачного сервиса vms2.tantos.pro (web, iPhone, iPad, Android). Одновременный просмотр, запись и работа с архивом. HDD до 12 ТБ. Порт USB 2.0 - 3 шт, 100 Мбит/с Ethernet, HDMI / VGA (1920 × 1080).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</si>
  <si>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Сетевой 4 канальный (H.265+/H.264+) регистратор для IP камер. Подключение и отображение до 4 камер 5 Мп. Поддержка облачного сервиса vms2.tantos.pro (web, iPhone, iPad, Android). Одновременный просмотр, запись и работа с архивом. HDD до 12 ТБ. Порт USB 2.0 - 3 шт, 100 Мбит/с Ethernet, HDMI / VGA (1920 × 1080).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</si>
  <si>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(AHD/TVI/CVI/CVBS), 16-ти канальный (H.265+/H.264+). Запись: 16 камер 1080N AHD / TVI / CVI 12 к/с, 16 IP камер 1080P 25 к/с, 16 камер 960H / D1 / CIF 25 к/c. Поддержка облачного сервиса vms2.tantos.pro (IE, iPhone, iPad, Android). Одновременный просмотр, запись и работа с архивом. 1 SATA HDD до 12 ТБ. 2 порта USB 2.0, 100 Мбит/с Ethernet, HDMI (1920 × 1080) / VGA (1920 × 1080), 1 вход / 1 выход звука RCA, 16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</si>
  <si>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100 мм. Ширина: 2,5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</si>
  <si>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100 мм. Ширина: 2,5 мм. Цвет: чёрный.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</si>
  <si>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150 мм. Ширина: 2,5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</si>
  <si>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150 мм. Ширина: 2,5 мм. Цвет: чёрный.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</si>
  <si>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150 мм. Ширина: 3,6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</si>
  <si>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150 мм. Ширина: 3,6 мм. Цвет: чёрный.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</si>
  <si>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200 мм. Ширина: 2,5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</si>
  <si>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200 мм. Ширина: 2,5 мм. Цвет: чёрный.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</si>
  <si>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200 мм. Ширина: 3,6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</si>
  <si>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200 мм. Ширина: 3,6 мм. Цвет: чёрный.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</si>
  <si>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200 мм. Ширина: 4,8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</si>
  <si>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200 мм. Ширина: 4,8 мм. Цвет: чёрный.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</si>
  <si>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250 мм. Ширина: 3,6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</si>
  <si>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250 мм. Ширина: 3,6 мм. Цвет: чёрный.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</si>
  <si>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300 мм. Ширина: 3,6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</si>
  <si>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300 мм. Ширина: 3,6 мм. Цвет: чёрный.</t>
  </si>
  <si>
    <t>Разъем интерфейсный BNC (Bayonet Neill Concelman). Соединение: центральная жила под винт, оплетка под зажим. Корпус: цинковый сплав, с пружиной. Центральный контакт: медь, с винтом.</t>
  </si>
  <si>
    <t>Разъем интерфейсный BNC (Bayonet Neill Concelman). Соединение: центральная жила под винт, оплетка под зажим. Корпус: цинковый сплав позолоченный, с пружиной. Центральный контакт: медь, с винтом.</t>
  </si>
  <si>
    <t>Разъем интерфейсный BNC (Bayonet Neill Concelman). Соединение: центральная жила под пайку, оплетка под зажим. Корпус: цинковый сплав, с пружиной. Центральный контакт: медь, под пайку.</t>
  </si>
  <si>
    <t>Разъем интерфейсный BNC (Bayonet Neill Concelman). Соединение: центральная жила под винт, оплетка под зажим. Корпус: пластик. Центральный контакт: медь, с винтом.</t>
  </si>
  <si>
    <t>Разъем интерфейсный BNC (Bayonet Neill Concelman). Соединение: сухой контакт, самозажим (быстрая фиксация). Корпус: пластик.</t>
  </si>
  <si>
    <t>Разъем интерфейсный BNC (Bayonet Neill Concelman). Соединение: сухой контакт, под винт. Корпус: пластик.</t>
  </si>
  <si>
    <t>Разъем DC штекер питания клеммной колодкой, под винт, с жёлтым колпачком защиты от замыкания контактов. Корпус: пластик.</t>
  </si>
  <si>
    <t>Разъем DC штекер питания клеммной колодкой, под винт. Корпус: пластик.</t>
  </si>
  <si>
    <t>Разъем DC штекер питания клеммной колодкой, двухсекционный, под винт. Корпус: пластик.</t>
  </si>
  <si>
    <t>Разъем DC штекер питания клеммной колодкой, самозажим. Корпус: пластик.</t>
  </si>
  <si>
    <t>Разъем DC гнездо питания с клеммной колодкой, под винт. Корпус: пластик.</t>
  </si>
  <si>
    <t>Разъем DC гнездо питания с клеммной колодкой, самозажим. Корпус: пластик.</t>
  </si>
  <si>
    <t>Разъем DC штекер питания с проводом 20 см.</t>
  </si>
  <si>
    <t>Соединительный кабель для разветвления линии питания. 1 гнездо DC (внутренний контакт 2,1 мм) на 2 штекера DC (2,1×5,5×9,5 мм).</t>
  </si>
  <si>
    <t>Соединительный кабель для разветвления линии питания. 1 гнездо DC (внутренний контакт 2,1 мм) на 4 штекера DC (2,1×5,5×9,5 мм).</t>
  </si>
  <si>
    <t>Соединительный кабель для разветвления линии питания. 1 гнездо DC (внутренний контакт 2,1 мм) на 8 штекеров DC (2,1×5,5×9,5 мм).</t>
  </si>
  <si>
    <t>Разъем RCA штекер с клеммной колодкой, под винт. Корпус: пластик.</t>
  </si>
  <si>
    <t>Разъем RCA штекер, под винт. Корпус: металл.</t>
  </si>
  <si>
    <t>Унифицированный разъём, используемый в телекоммуникациях. Тип: RJ (registered jack) 8Р8С. Соединение: под обжим. Корпус: пластик. Максимальное напряжение: 250 B. Предельный ток через контакт: 2 А. Проводник: 24, 25 AWG. Рабочая температура: -40...+125˚С. Сопротивление изоляции: 100 Ом. Категория: 5е. Диэлектрик выдерживает напряжение 500 В переменного тока. Количество контактов: 8. Количество посадочных мест: 8.</t>
  </si>
  <si>
    <t>F-разъём для кабеля RG-6, имеющего номинальное волновое сопротивление 75 Ом. Отличительной чертой конструкции штекера F является отсутствие непосредственного штекера. В роли штекера выступает центральный проводник коаксиального кабеля, благодаря чему достигается минимальная потеря сигнала. Штекер устанавливается методом накрутки на предварительно зачищенный коаксиальный кабель, при этом способе установки не требуется использование специальных инструментов.</t>
  </si>
  <si>
    <t>Соединительный шнур TS CCTV (BNC+DC) предназначен для передачи видео/аудио сигнала и питания (DC) от камеры видеонаблюдения к ресиверу или видеорегистратору (DVR). С одной стороны шнура располагаются штекер разъема BNC и штекер разъема питания видеокамеры, с другой штекер разъема BNC и гнездо разъема питания. Длина шнура: 20 м. Видеошнур является универсальным средством подключения оборудования, позволяющее значительно сэкономить время монтажа.</t>
  </si>
  <si>
    <t>Корд межблочный для систем видеонаблюдения предназначен для передачи видео/аудио сигнала от камеры видеонаблюдения к ресиверу или видеорегистратору (DVR). С каждой стороны шнура располагается штекер разъема BNC видеокамеры. Длина шнура: 1,5 метра. Видеошнур является универсальным средством подключения оборудования, позволяющее значительно сэкономить время монтажа.</t>
  </si>
  <si>
    <t>Корд межблочный для систем видеонаблюдения предназначен для передачи видео/аудио сигнала от камеры видеонаблюдения к ресиверу или видеорегистратору (DVR). С каждой стороны шнура располагается штекер разъема BNC видеокамеры. Длина шнура: 3 метра. Видеошнур является универсальным средством подключения оборудования, позволяющее значительно сэкономить время монтажа.</t>
  </si>
  <si>
    <t>Патч-корд для соединения телекоммуникационного оборудования: компьютеры, офисные АТС, сетевые коммутаторы, концентраторы, коммутационные панели, маршрутизаторы, патч-панели в телекоммуникационных стойках, сетевые карты и т.п. Длина шнура: 1 м. С обеих сторон располагаются штекеры разъёма RJ-45 (8P8C). Литой разъём. Полоса пропускаемых частот: 100-125 МГц, категория 5е.</t>
  </si>
  <si>
    <t>Патч-корд для соединения телекоммуникационного оборудования: компьютеры, офисные АТС, сетевые коммутаторы, концентраторы, коммутационные панели, маршрутизаторы, патч-панели в телекоммуникационных стойках, сетевые карты и т.п. Длина шнура: 2 м. С обеих сторон располагаются штекеры разъёма RJ-45 (8P8C). Литой разъём. Полоса пропускаемых частот: 100-125 МГц, категория 5е.</t>
  </si>
  <si>
    <t>Многоабонентская IP вызывная панель. Дисплей 3,5 дюйма, 2 Мп видеокамера с углом обзора 130° по горизонтали, Em-Marine или пароль, список контактов, IP64, питание PoE, врезная установка. Корпус из высококачественного алюминиевого сплава. Вызов абонента с помощью адресной книги с голосовым сопровождением. Поддержка всех типов электрозамков.</t>
  </si>
  <si>
    <t>Вызывная панель многоквартирного домофона. Прочный алюминиевый корпус. Анимированный TFT дисплей. Простое подключение с помощью разъемов RJ-45 (подключение по стандарту T568B). Управление замком. Подключение датчика положения двери. Подключение кнопки выхода. В качестве абонентских устройств используются серийные мониторы серии Classic и аудиотрубки TS-AD Tantos.</t>
  </si>
  <si>
    <t>Вызывная панель многоквартирного домофона со встроенным считывателем карт Em-Marine. Выход Wiegand-26. Прочный алюминиевый корпус. Анимированный TFT дисплей. Простое подключение с помощью разъемов RJ-45 (подключение по стандарту T568B). Управление замком. Подключение датчика положения двери. Подключение кнопки выхода. В качестве абонентских устройств используются серийные мониторы серии Classic и аудиотрубки TS-AD Tantos.</t>
  </si>
  <si>
    <t>Вызывная панель многоквартирного домофона со встроенным считывателем карт Mifare. Выход Wiegand-26. Прочный алюминиевый корпус. Анимированный TFT дисплей. Простое подключение с помощью разъемов RJ-45 (подключение по стандарту T568B). Управление замком. Подключение датчика положения двери. Подключение кнопки выхода. В качестве абонентских устройств используются серийные мониторы серии Classic и аудиотрубки TS-AD Tantos.</t>
  </si>
  <si>
    <t>InView 2.5X</t>
  </si>
  <si>
    <t>Источник стабилизированного питания, 12 В, 7 А. Коннектор (клеммная колодка) в комплекте. Габариты: 163×68×45 мм.</t>
  </si>
  <si>
    <t>Стабилизированный блок питания импульсного типа, 12 В, 1 А. Габариты: 74×29×59 мм.</t>
  </si>
  <si>
    <t>Источник вторичного питания на DIN-рейку, 12 В, 3 А. Регулировка выходного напряжения в пределах от 11,2 до 14,2 В. Встроенная защита от КЗ нагрузки, перегрузки по напряжению и току. Габариты: 93×78×56 мм.</t>
  </si>
  <si>
    <t>Easy-Flush</t>
  </si>
  <si>
    <t>Easy-Surface</t>
  </si>
  <si>
    <t>TS-VPS-visor</t>
  </si>
  <si>
    <t>Amelie HD SE</t>
  </si>
  <si>
    <t>Prime HD SE</t>
  </si>
  <si>
    <t>Stark HD SE</t>
  </si>
  <si>
    <t>Selina HD M Tuya</t>
  </si>
  <si>
    <t>Selina HD M</t>
  </si>
  <si>
    <t>Stark HD SE (VZ или XL)</t>
  </si>
  <si>
    <t>Selina HD M (VZ или XL)</t>
  </si>
  <si>
    <t>TS-ML300-RU1</t>
  </si>
  <si>
    <t>TS-ML300-RU2</t>
  </si>
  <si>
    <t>TS-KBD-EMF Plastic</t>
  </si>
  <si>
    <t>ББП-20 TS (ПЛАСТИК)</t>
  </si>
  <si>
    <t>ББП-20 PRO (ПЛАСТИК)</t>
  </si>
  <si>
    <t>ББП-30 PRO (ПЛАСТИК)</t>
  </si>
  <si>
    <t>ББП-50 PRO (ПЛАСТИК)</t>
  </si>
  <si>
    <t>Компактный трансляционный усилитель. 2 зоны оповещения. Выходы на громкоговорители: 60 Вт RMS/100 В, низкоомный выход 60 Вт (не менее 8 Ом), USB, FM-тюнер, Bluetooth, mp3, 1 линейный вход, 1 линейный выход, 2 микрофонных входа (MIC-1 приоритетный). Воспроизводимые форматы SD карты: MP3, WMA.</t>
  </si>
  <si>
    <t>Sherlock HD SE</t>
  </si>
  <si>
    <t>TS-ML300-WP</t>
  </si>
  <si>
    <t>TS-ML500-WP</t>
  </si>
  <si>
    <t>TS-LM300-WP</t>
  </si>
  <si>
    <t>TS-LM500-WP</t>
  </si>
  <si>
    <t>Монтажный уголок для замка Tantos TS-ML300-WP.</t>
  </si>
  <si>
    <t>Монтажный уголок для замка Tantos TS-ML500-WP.</t>
  </si>
  <si>
    <t>Замок электромагнитный уличный. Усилие удержания 300 кг. Питание: 12 В / 24 В, 350 мА / 160 мА. Рабочая температура: -40...+50°С. Датчик состояния двери. Материал корпуса: нержавеющая сталь. Для крепления на уголок необходим Tantos TS-LM300-WP.</t>
  </si>
  <si>
    <t>Замок электромагнитный уличный. Усилие удержания 500 кг. Питание: 12 В / 24 В, 470 мА / 220 мА. Рабочая температура: -40...+50°С. Датчик состояния двери. Материал корпуса: нержавеющая сталь. Для крепления на уголок необходим Tantos TS-LM500-WP.</t>
  </si>
  <si>
    <t>Selina HD M Tuya (VZ или XL)</t>
  </si>
  <si>
    <t>TSi-Peco45FP</t>
  </si>
  <si>
    <t>TSi-Beco45FP</t>
  </si>
  <si>
    <t>TSi-Veco45FP</t>
  </si>
  <si>
    <t>TSr-NV64851</t>
  </si>
  <si>
    <t>TSr-NV16255P</t>
  </si>
  <si>
    <t>Сетевой 16 канальный (H.265+/H.264+) регистратор со встроенным 16 портовым PoE коммутатором. Подключение и отображение до 16 камер 8 Мп. Воспроизведение архива по 4 канала для 2 Мп камер, по 3 канала для 3 Мп камер, по 2 канала для 4 Мп и 5 Мп камер, по 1 каналу для 8 Мп камер. Поддержка облачного сервиса vms2.tantos.pro (web, iPhone, iPad, Android). Одновременный просмотр, запись и работа с архивом. 2 HDD по 14 ТБ каждый. Порт USB 2.0, порт USB 3.0, 1000 Мбит/с Ethernet, HDMI 4K (3840 × 2160) / VGA (1920 × 1080), 4 входа / 1 выход тревоги, RS-485, выход звука RCA.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</si>
  <si>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TSi-JB04</t>
  </si>
  <si>
    <t>Монтажная коробка для установки и подключения видеокамер. Материал корпуса: пластик, устойчивый к УФ излучению, климатическим и температурным воздействиям, что позволяет устанавливать изделие как внутри помещений, так и на улице. Рабочая температура: -50...+60°С. Класс защиты: IP65. Цвет: белый.</t>
  </si>
  <si>
    <t>Монтажная коробка для установки и подключения видеокамер. Материал корпуса: пластик, устойчивый к УФ излучению, климатическим и температурным воздействиям, что позволяет устанавливать изделие как внутри помещений, так и на улице. Рабочая температура: -40...+60°С. Класс защиты: IP65. Цвет: белый.</t>
  </si>
  <si>
    <t>Монтажная коробка для установки и подключения видеокамер. Материал корпуса: пластик, устойчивый к УФ излучению, климатическим и температурным воздействиям, что позволяет устанавливать изделие как внутри помещений, так и на улице. Рабочая температура: -40...+60°С. Класс защиты: IP55. Цвет: белый.</t>
  </si>
  <si>
    <t>Монтажный коммуникационный бокс для выполнения монтажа цилиндрических и купольных IP и HD камер на стене, потолке и т.д., а так же для надежной коммутации и защиты кабелей камеры от механических повреждений. Может использоваться совместно с малогабаритным блоком питания, устанавливаемым внутрь коробки, например Tantos TS-1A-Slim. Материал: алюминий. Класс защиты IP66.</t>
  </si>
  <si>
    <t>TSi-BSS9-30</t>
  </si>
  <si>
    <t>TSi-BGS9-30</t>
  </si>
  <si>
    <t>TSi-LK9</t>
  </si>
  <si>
    <t xml:space="preserve">Лента хомутная нержавеющая. Длина 30 м. Ширина 9 мм. </t>
  </si>
  <si>
    <t xml:space="preserve">Лента хомутная оцинкованная. Длина 30 м. Ширина 9 мм. </t>
  </si>
  <si>
    <t>Замок хомутной ленты 9 мм.</t>
  </si>
  <si>
    <t>ABK-404 White</t>
  </si>
  <si>
    <t>ABK-404 Black</t>
  </si>
  <si>
    <t>TS-RDR-MF White</t>
  </si>
  <si>
    <t>Ключ восстановления устройства разблокировки дверей TS-ERButton после активации.</t>
  </si>
  <si>
    <t>TS-CTR-EMF Black</t>
  </si>
  <si>
    <t>TS-CTR-EMF White</t>
  </si>
  <si>
    <t>TSi-Pe85FD</t>
  </si>
  <si>
    <t>TSi-Ee85FD</t>
  </si>
  <si>
    <t>TSn-4FP6F2</t>
  </si>
  <si>
    <t>TSn-8FP10G2</t>
  </si>
  <si>
    <t>TSn-4GP6G1S1</t>
  </si>
  <si>
    <t>TSn-22F2GP26G2</t>
  </si>
  <si>
    <t xml:space="preserve">TSn-B6F2GP10G2S1 </t>
  </si>
  <si>
    <t>TSn-PoE48G</t>
  </si>
  <si>
    <t xml:space="preserve">TSn-SPC </t>
  </si>
  <si>
    <t>TSn-EPOE-3P</t>
  </si>
  <si>
    <t>Удлинитель PoE 802.3af/at/bt, входной порт 100 Мбит/с 802.3af/at/bt, выходной порт PoE 100 Мбит/с 802.3af/at (максимальная мощность PoE 30 Вт на порт) и 100 Мбит/с 802.3af/at/bt (максимальная мощность PoE 60 Вт на порт). Общий бюджет PoE 60 Вт. Каскадное подключение до 4-х устройств, грозозащита и защита от статического электричества, -30...+60°С.</t>
  </si>
  <si>
    <t>TS-KBD-Bio 2</t>
  </si>
  <si>
    <t>TS-KBD-Bio Wi-Fi</t>
  </si>
  <si>
    <t>TS-DH60</t>
  </si>
  <si>
    <t>Электромагнитный держатель двери. Сила удержания 60 кг. Питание 12 В, 180 мА или 24 В, 90 мА. Рабочая температура: -10...+55°С.</t>
  </si>
  <si>
    <t>TS-Relay</t>
  </si>
  <si>
    <t>Релейный модуль, напряжение управления 10-14 В, потребляемый ток при 12 В не более 30 мА, коммутируемое напряжение не более 30 В (пост.тока), не более 277 В (перем.тока), коммутируемый ток не более 10 А.</t>
  </si>
  <si>
    <t>TS-Vcontrol</t>
  </si>
  <si>
    <t>Кодонаборная вызывная панель c возможностью удаленного администрирования и получения вызовов в приложение Smart Life, со встроенным считывателем Em-Marine, автономным контроллером с памятью до 1000 пользователей и выходом Wiegand 26-37. Питание 12-18 В пост.тока / 150 мА. Температурный диапазон: -40...+60°С.</t>
  </si>
  <si>
    <t>00-00004524</t>
  </si>
  <si>
    <t>TANTOS_СКУД</t>
  </si>
  <si>
    <t>ABK-404 White Контактная группа для электромеханических замков (аналог CISA 06.510.10.0) Коммутируемый ток 5A/36В пост. перем</t>
  </si>
  <si>
    <t>00-00300223</t>
  </si>
  <si>
    <t>ABK-404 Black Контактная группа для электромеханических замков. Коммутируемый ток 5A/36В пост. перем</t>
  </si>
  <si>
    <t>00-00037340</t>
  </si>
  <si>
    <t>EM-Marine (брелок) TS жёлтый</t>
  </si>
  <si>
    <t>00-00037341</t>
  </si>
  <si>
    <t>EM-Marine (брелок) TS красный</t>
  </si>
  <si>
    <t>00-00037343</t>
  </si>
  <si>
    <t>EM-Marine (брелок) TS оранжевый</t>
  </si>
  <si>
    <t>00-00037344</t>
  </si>
  <si>
    <t>EM-Marine (брелок) TS светло-зелёный</t>
  </si>
  <si>
    <t>00-00023381</t>
  </si>
  <si>
    <t>00-00015695</t>
  </si>
  <si>
    <t>EM-Marine (брелок) TS синий</t>
  </si>
  <si>
    <t>EM-Marine (брелок) TS Брелок Proximity 125 кГц, с кольцом для крепления, цвет - синий. Идентификационный номер нанесен на поверхность брелока.</t>
  </si>
  <si>
    <t>00-00037342</t>
  </si>
  <si>
    <t>EM-Marine (брелок) TS фиолетовый</t>
  </si>
  <si>
    <t>00-00037345</t>
  </si>
  <si>
    <t>EM-Marine (брелок) TS чёрный</t>
  </si>
  <si>
    <t>00-00015689</t>
  </si>
  <si>
    <t>EM-Marine (толстая) TS Карта Proximity 125 кГц с прорезью, 86x54x1,6 мм. Идентификационный номер нанесен на поверхность карты.</t>
  </si>
  <si>
    <t>00-00153817</t>
  </si>
  <si>
    <t>EM-Marine (тонкая, под печать) TS multipack</t>
  </si>
  <si>
    <t>EM-Marine (тонкая, под печать) TS multipack Карта Proximity формата EMM (125 кГц), под прямую двустороннюю печать, 86x54x0,8 мм. Поверхность карты белая БЕЗ нанесения идентификационного номера. Групповая заводская упаковка по 200шт. (без индивидуальной упаковки каждой карты)</t>
  </si>
  <si>
    <t>00-00015694</t>
  </si>
  <si>
    <t>EM-Marine (тонкая) TS Карта Proximity формата EMM (125 кГц), 86x54x0,8 мм. Идентификационный номер нанесен на поверхность карты. Индивидуальная заводская упаковка каждой карты в прозрачную плёнку</t>
  </si>
  <si>
    <t>00-00148228</t>
  </si>
  <si>
    <t>EM-Marine (тонкая) TS multipack</t>
  </si>
  <si>
    <t>00-00066570</t>
  </si>
  <si>
    <t>EM-Marine Браслет TS красный</t>
  </si>
  <si>
    <t>00-00023378</t>
  </si>
  <si>
    <t>EM-Marine Браслет TS синий</t>
  </si>
  <si>
    <t>00-00023379</t>
  </si>
  <si>
    <t>EM-Marine Браслет TS пружинный (синий)</t>
  </si>
  <si>
    <t>00-00188973</t>
  </si>
  <si>
    <t>EM-Marine Браслет TS пружинный (красный)</t>
  </si>
  <si>
    <t>00-00188981</t>
  </si>
  <si>
    <t>EM-Marine Браслет TS пружинный (зеленый)</t>
  </si>
  <si>
    <t>00-00188982</t>
  </si>
  <si>
    <t>EM-Marine Браслет TS пружинный (желтый)</t>
  </si>
  <si>
    <t>00-00188990</t>
  </si>
  <si>
    <t>EM-Marine Браслет TS с застёжкой (красный)</t>
  </si>
  <si>
    <t>00-00188991</t>
  </si>
  <si>
    <t>EM-Marine Браслет TS с застёжкой (зеленый)</t>
  </si>
  <si>
    <t>00-00188992</t>
  </si>
  <si>
    <t>EM-Marine Браслет TS с застёжкой (синий)</t>
  </si>
  <si>
    <t>00-00188993</t>
  </si>
  <si>
    <t>EM-Marine Браслет TS с застёжкой (черный)</t>
  </si>
  <si>
    <t>00-00004224</t>
  </si>
  <si>
    <t>00-00004228</t>
  </si>
  <si>
    <t>00-00080792</t>
  </si>
  <si>
    <t>00-00023380</t>
  </si>
  <si>
    <t>00-00108382</t>
  </si>
  <si>
    <t>Smart-брелок TS 13,56МГц 1K сине-белый Брелок с рабочей частотой 13,56 МГц, с кольцом для крепления, синий с центральной белой вставкой. UID нанесён на поверхность. Память 1024 байт (16 секторов по 64 байта). Совместим со считывателями формата Mifare</t>
  </si>
  <si>
    <t>00-00080036</t>
  </si>
  <si>
    <t>Smart-карта TS толстая (13,56МГц 1K)</t>
  </si>
  <si>
    <t>00-00017560</t>
  </si>
  <si>
    <t>Smart-карта TS тонкая (13,56МГц 1K)</t>
  </si>
  <si>
    <t>00-00148229</t>
  </si>
  <si>
    <t>Smart-карта TS тонкая multipack</t>
  </si>
  <si>
    <t>00-00188994</t>
  </si>
  <si>
    <t>Smart-браслет TS с застёжкой (красный)</t>
  </si>
  <si>
    <t>Smart-браслет TS с застёжкой. Рабочая частота 13,56МГц, совместим со считывателями формата Mifare. Цвет - красный</t>
  </si>
  <si>
    <t>00-00188995</t>
  </si>
  <si>
    <t>Smart-браслет TS с застёжкой (зеленый)</t>
  </si>
  <si>
    <t>Smart-браслет TS с застёжкой. Рабочая частота 13,56МГц, совместим со считывателями формата Mifare. Цвет - зеленый</t>
  </si>
  <si>
    <t>00-00188996</t>
  </si>
  <si>
    <t>Smart-браслет TS с застёжкой (синий)</t>
  </si>
  <si>
    <t>Smart-браслет TS с застёжкой. Рабочая частота 13,56МГц, совместим со считывателями формата Mifare. Цвет - синий</t>
  </si>
  <si>
    <t>00-00188997</t>
  </si>
  <si>
    <t>Smart-браслет TS с застёжкой (черный)</t>
  </si>
  <si>
    <t>Smart-браслет TS с застёжкой. Рабочая частота 13,56МГц, совместим со считывателями формата Mifare. Цвет - черный</t>
  </si>
  <si>
    <t>00-00004236</t>
  </si>
  <si>
    <t>00-00017678</t>
  </si>
  <si>
    <t>00-00082130</t>
  </si>
  <si>
    <t>Temic (толстая) TS Бесконтактная карта формата Temic, Т5557Сompatible, 86x54x1,6 мм, с прорезью, без идентификационного номера на поверхности карты.</t>
  </si>
  <si>
    <t>00-00082131</t>
  </si>
  <si>
    <t>Temic (тонкая) TS Бесконтактная карта формата Temic, Т5557Сompatible, 86x54x0,8 мм, без прорези, без идентификационного номера на поверхности карты.</t>
  </si>
  <si>
    <t>00-00037347</t>
  </si>
  <si>
    <t>Temic брелок TS (синий) Бесконтактный брелок формата Temic, Т5557Сompatible, с металлическим кольцом для крепления, 43,7х30,5х5,5 мм, цвет: синий, без идентификационного номера на поверхности</t>
  </si>
  <si>
    <t>00-00188983</t>
  </si>
  <si>
    <t>Temic Браслет TS пружинный (зеленый)</t>
  </si>
  <si>
    <t>Temic Браслет TS пружинный. Браслет Proximity формата Temic (125кГц), Т5557Сompatible, материал - АБС-пластик и ПВХ, цвет - зеленый</t>
  </si>
  <si>
    <t>00-00188984</t>
  </si>
  <si>
    <t>Temic Браслет TS пружинный (желтый)</t>
  </si>
  <si>
    <t>Temic Браслет TS пружинный. Браслет Proximity формата Temic (125кГц), Т5557Сompatible, материал - АБС-пластик и ПВХ, цвет - желтый</t>
  </si>
  <si>
    <t>00-00188985</t>
  </si>
  <si>
    <t>Temic Браслет TS пружинный (синий)</t>
  </si>
  <si>
    <t>Temic Браслет TS пружинный. Браслет Proximity формата Temic (125кГц), Т5557Сompatible, материал - АБС-пластик и ПВХ, цвет - синий</t>
  </si>
  <si>
    <t>00-00188986</t>
  </si>
  <si>
    <t>Temic Браслет TS пружинный (красный)</t>
  </si>
  <si>
    <t>Temic Браслет TS пружинный. Браслет Proximity формата Temic (125кГц), Т5557Сompatible, материал - АБС-пластик и ПВХ, цвет - красный</t>
  </si>
  <si>
    <t>00-00068833</t>
  </si>
  <si>
    <t>TM1990A iButton TS (жёлтый)</t>
  </si>
  <si>
    <t>TM1990A iButton TS (жёлтый) Ключ Touch Memory TM1990A-F5 с пластиковым держателем жёлтого цвета. Cодержит записанный лазером регистрационный номер, который включает уникальный 48-битный заводской номер, 8 бит CRC и 8-битный код семейства (01H). Обмен данными происходит по протоколу 1-Wire. Рабочий температурный диапазон от -40°C до +85°C</t>
  </si>
  <si>
    <t>00-00068832</t>
  </si>
  <si>
    <t>TM1990A iButton TS (зелёный)</t>
  </si>
  <si>
    <t>TM1990A iButton TS (зелёный) Ключ Touch Memory TM1990A-F5 с пластиковым держателем зелёного цвета. Cодержит записанный лазером регистрационный номер, который включает уникальный 48-битный заводской номер, 8 бит CRC и 8-битный код семейства (01H). Обмен данными происходит по протоколу 1-Wire. Рабочий температурный диапазон от -40°C до +85°C</t>
  </si>
  <si>
    <t>00-00068831</t>
  </si>
  <si>
    <t>TM1990A iButton TS (красный)</t>
  </si>
  <si>
    <t>TM1990A iButton TS (красный) Ключ Touch Memory TM1990A-F5 с пластиковым держателем красного цвета. Cодержит записанный лазером регистрационный номер, который включает уникальный 48-битный заводской номер, 8 бит CRC и 8-битный код семейства (01H). Обмен данными происходит по протоколу 1-Wire. Рабочий температурный диапазон от -40°C до +85°C</t>
  </si>
  <si>
    <t>00-00068834</t>
  </si>
  <si>
    <t>TM1990A iButton TS (синий)</t>
  </si>
  <si>
    <t>TM1990A iButton TS (синий) Ключ Touch Memory TM1990A-F5 с пластиковым держателем синего цвета. Cодержит записанный лазером регистрационный номер, который включает уникальный 48-битный заводской номер, 8 бит CRC и 8-битный код семейства (01H). Обмен данными происходит по протоколу 1-Wire. Рабочий температурный диапазон от -40°C до +85°C</t>
  </si>
  <si>
    <t>00-00018110</t>
  </si>
  <si>
    <t>TM1990A iButton TS (чёрный)</t>
  </si>
  <si>
    <t>TM1990A iButton TS (чёрный) Ключ Touch Memory TM1990A-F5 с пластиковым держателем чёрного цвета. Cодержит записанный лазером регистрационный номер, который включает уникальный 48-битный заводской номер, 8 бит CRC и 8-битный код семейства (01H). Обмен данными происходит по протоколу 1-Wire. Рабочий температурный диапазон от -40°C до +85°C</t>
  </si>
  <si>
    <t>00-00016338</t>
  </si>
  <si>
    <t>TRD-1086C Замок врезной соленоидный электро-механический. Питание =12-24В/1,2А. Встроенный датчик положения двери. Габаритные размеры планки замка:	177х30 х3мм, габаритные размеры тела замка: 126х34,5х24мм</t>
  </si>
  <si>
    <t>00-00203180</t>
  </si>
  <si>
    <t>TRD-2086 Замок накладной соленоидный электро-механический. Питание =12-24В/1,2А. Встроенный датчик положения двери. Габаритные размеры ответной части замка: 150х35х28мм, габаритные размеры тела замка: 150х35х28мм.</t>
  </si>
  <si>
    <t>00-00016708</t>
  </si>
  <si>
    <t>00-00016709</t>
  </si>
  <si>
    <t>TS-BDG-V Бейдж для проксимити карт повышенной прочности с отверстием для ремешка, прозрачный, вертикальный, 114х69 мм</t>
  </si>
  <si>
    <t>00-00033960</t>
  </si>
  <si>
    <t>TS-Card Sticker Самоклеящаяся пластиковая карта (без чипа) размером 85,6х54 мм (СR-80), цвет белый</t>
  </si>
  <si>
    <t>00-00126685</t>
  </si>
  <si>
    <t>TS-CLACK green Кнопка выхода накладная металлическая, НО/НЗ контакты, 36В, 3А, 53 x 53 x 26 мм</t>
  </si>
  <si>
    <t>00-00018695</t>
  </si>
  <si>
    <t>TS-CLACK light Кнопка выхода накладная, металическая, с подсветкой. Коммутируемое напряжение до 36В пост. тока / 3А. Габариты: 53х53х25мм</t>
  </si>
  <si>
    <t>00-00016846</t>
  </si>
  <si>
    <t>TS CLICK Кнопка выхода накладная, металическая. Коммутируемое напряжение до 36В пост. тока / 3А. Габариты: 83х32х25мм</t>
  </si>
  <si>
    <t>00-00201413</t>
  </si>
  <si>
    <t>TS-CLICK (белый)</t>
  </si>
  <si>
    <t>TS-CLICK (белый) Накладная кнопка выхода без подсветки, не более 36В/3А, контакты НР, 80х30х25мм, -20...+55гр.С, цинковый сплав, цвет покрытия - белый</t>
  </si>
  <si>
    <t>00-00201415</t>
  </si>
  <si>
    <t>TS-CLICK (черный)</t>
  </si>
  <si>
    <t>TS-CLICK (черный) Накладная кнопка выхода без подсветки, не более 36В/3А, контакты НР, 80х30х25мм, -20...+55гр.С, цинковый сплав, цвет покрытия - черный</t>
  </si>
  <si>
    <t>00-00201416</t>
  </si>
  <si>
    <t>TS-CLICK (медный антик)</t>
  </si>
  <si>
    <t>TS-CLICK (медный антик) Накладная кнопка выхода без подсветки, не более 36В/3А, контакты НР, 80х30х25мм, -20...+55гр.С, цинковый сплав, цвет покрытия - медный антик</t>
  </si>
  <si>
    <t>00-00201417</t>
  </si>
  <si>
    <t>TS-CLICK (серебро)</t>
  </si>
  <si>
    <t>TS-CLICK (серебро) Накладная кнопка выхода без подсветки, не более 36В/3А, контакты НР, 80х30х25мм, -20...+55гр.С, цинковый сплав, цвет покрытия - серебро</t>
  </si>
  <si>
    <t>00-00201418</t>
  </si>
  <si>
    <t>TS-CLICK (серебряный антик)</t>
  </si>
  <si>
    <t>TS-CLICK (серебряный антик) Накладная кнопка выхода без подсветки, не более 36В/3А, контакты НР, 80х30х25мм, -20...+55гр.С, цинковый сплав, цвет покрытия - серебряный антик</t>
  </si>
  <si>
    <t>00-00018694</t>
  </si>
  <si>
    <t>TS-CLICK light Кнопка выхода накладная, металическая, с подсветкой. Коммутируемое напряжение до 36В пост. тока / 3А. Габариты: 83х32х25мм</t>
  </si>
  <si>
    <t>00-00201414</t>
  </si>
  <si>
    <t>TS-CLICK light (белый)</t>
  </si>
  <si>
    <t>TS-CLICK light (белый) Накладная кнопка выхода с подсветкой, не более 36В/3А, контакты НР, 80х30х25мм, -20...+55гр.С, цинковый сплав, цвет покрытия - белый</t>
  </si>
  <si>
    <t>00-00201419</t>
  </si>
  <si>
    <t>TS-CLICK light (серебро)</t>
  </si>
  <si>
    <t>TS-CLICK light (серебро) Накладная кнопка выхода с подсветкой, не более 36В/3А, контакты НР, 80х30х25мм, -20...+55гр.С, цинковый сплав, цвет покрытия - серебро</t>
  </si>
  <si>
    <t>00-00201420</t>
  </si>
  <si>
    <t>TS-CLICK light (черный)</t>
  </si>
  <si>
    <t>TS-CLICK light (черный) Накладная кнопка выхода с подсветкой, не более 36В/3А, контакты НР, 80х30х25мм, -20...+55гр.С, цинковый сплав, цвет покрытия - черный</t>
  </si>
  <si>
    <t>00-00201421</t>
  </si>
  <si>
    <t>TS-CLICK light (серебряный антик)</t>
  </si>
  <si>
    <t>TS-CLICK light (серебряный антик) Кнопка выхода с подсветкой, накладная</t>
  </si>
  <si>
    <t>00-00201422</t>
  </si>
  <si>
    <t>TS-CLICK light (медный антик)</t>
  </si>
  <si>
    <t>TS-CLICK light (медный антик) Накладная кнопка выхода с подсветкой, не более 36В/3А, контакты НР, 80х30х25мм, -20...+55гр.С, цинковый сплав, цвет покрытия - медный антик</t>
  </si>
  <si>
    <t>00-00177682</t>
  </si>
  <si>
    <t>TS-CTR-2 Автономный контроллер доступа, интерфейсы TM и Wiegand-26-42, 1000 карт (ключей)</t>
  </si>
  <si>
    <t>00-00305922</t>
  </si>
  <si>
    <t>TS-CTR-EMF Black Автономный контроллер доступа со встроенным считывателем карт форматов EM-Marin (125 кГц) и Mifare (13.56МГц), до 1000 пользователей, Wiegand-26,-37, подключение внешнего считывателя, -40…+60°С,103х48х20 мм, IP66, цвет - чёрный</t>
  </si>
  <si>
    <t>00-00305923</t>
  </si>
  <si>
    <t>TS-CTR-EMF White Автономный контроллер доступа со встроенным считывателем карт форматов EM-Marin (125 кГц) и Mifare (13.56МГц), до 1000 пользователей, Wiegand-26,-37, подключение внешнего считывателя, -40…+60°С,103х48х20 мм, IP66, цвет - белый</t>
  </si>
  <si>
    <t>00-00091105</t>
  </si>
  <si>
    <t>TS-DC Рычаг (белый)</t>
  </si>
  <si>
    <t>TS-DC Рычаг (белый) Сменный рычаг для дверных доводчиков TANTOS TS-DC065, TS-DC085, TS-DC085 Freeze, TS-DC120 Freeze</t>
  </si>
  <si>
    <t>00-00203333</t>
  </si>
  <si>
    <t>TS-DC Рычаг (графит)</t>
  </si>
  <si>
    <t>TS-DC Рычаг (графит) Сменный рычаг для дверных доводчиков TANTOS TS-DC065, TS-DC085, TS-DC085 Freeze, TS-DC120 Freeze. Цвет: тёмно-серый металлик</t>
  </si>
  <si>
    <t>00-00091104</t>
  </si>
  <si>
    <t>TS-DC Рычаг (серебро)</t>
  </si>
  <si>
    <t>TS-DC Рычаг (серебро) Сменный рычаг для дверных доводчиков TANTOS TS-DC065, TS-DC085, TS-DC085 Freeze, TS-DC120 Freeze</t>
  </si>
  <si>
    <t>00-00115079</t>
  </si>
  <si>
    <t>TS-DC Скользящий канал (белый)</t>
  </si>
  <si>
    <t>00-00203334</t>
  </si>
  <si>
    <t>TS-DC Скользящий канал (графит)</t>
  </si>
  <si>
    <t>00-00115080</t>
  </si>
  <si>
    <t>TS-DC Скользящий канал (серебро)</t>
  </si>
  <si>
    <t>00-00034165</t>
  </si>
  <si>
    <t>TS-DC045 белый</t>
  </si>
  <si>
    <t>TS-DC045 белый Доводчик дверной, усилие EN2, вес двери до 50 кг, две регулировки: скорость закрывания и скорость доводки, рабочая температура: -35..+60С, габаритные размеры: 148х37х57,5мм, установочные размеры:132х20 мм, материал: алюминий, цвет: белый</t>
  </si>
  <si>
    <t>00-00203323</t>
  </si>
  <si>
    <t>TS-DC045 графит</t>
  </si>
  <si>
    <t>TS-DC045 графит Доводчик дверной, усилие EN2, вес двери до 50 кг, две регулировки: скорость закрывания и скорость доводки, рабочая температура: -35..+60С, габаритные размеры: 148х37х57,5мм, установочные размеры:132х20 мм, материал: алюминий, цвет: тёмно-серый металлик</t>
  </si>
  <si>
    <t>00-00186769</t>
  </si>
  <si>
    <t>TS-DC045 коричневый</t>
  </si>
  <si>
    <t>TS-DC045 коричневый Доводчик дверной, усилие EN2, вес двери до 50 кг, две регулировки: скорость закрывания и скорость доводки, рабочая температура: -35..+60С, габаритные размеры: 148х37х57,5мм, установочные размеры:132х20 мм, материал: алюминий</t>
  </si>
  <si>
    <t>00-00034163</t>
  </si>
  <si>
    <t>TS-DC045 серебро</t>
  </si>
  <si>
    <t>TS-DC045 серебро Доводчик дверной, усилие EN2, вес двери до 50 кг, две регулировки: скорость закрывания и скорость доводки, рабочая температура: -35..+60С, габаритные размеры: 148х37х57,5мм, установочные размеры:132х20 мм, материал: алюминий, цвет: серебро</t>
  </si>
  <si>
    <t>00-00186794</t>
  </si>
  <si>
    <t>TS-DC045 черный</t>
  </si>
  <si>
    <t>TS-DC045 черный Доводчик дверной, усилие EN2, вес двери до 50 кг, две регулировки: скорость закрывания и скорость доводки, рабочая температура: -35..+60С, габаритные размеры: 148х37х57,5мм, установочные размеры:132х20 мм, материал: алюминий</t>
  </si>
  <si>
    <t>00-00034168</t>
  </si>
  <si>
    <t>TS-DC065 белый</t>
  </si>
  <si>
    <t>TS-DC065 белый Доводчик дверной, усилие EN3, вес двери до 75 кг, две регулировки: скорость закрывания и скорость доводки, рабочая температура: -35..+60С, габаритные размеры: 186х44.5х67мм, установочные размеры:168х19 мм, материал: алюминий, цвет: белый</t>
  </si>
  <si>
    <t>00-00203329</t>
  </si>
  <si>
    <t>TS-DC065 графит</t>
  </si>
  <si>
    <t>TS-DC065 графит Доводчик дверной, усилие EN3, вес двери до 75 кг, две регулировки: скорость закрывания и скорость доводки, рабочая температура: -35..+60С, габаритные размеры: 186х44.5х67мм, установочные размеры:168х19 мм, материал: алюминий, цвет: тёмно-серый металлик (графит)</t>
  </si>
  <si>
    <t>00-00186795</t>
  </si>
  <si>
    <t>TS-DC065 коричневый</t>
  </si>
  <si>
    <t>TS-DC065 коричневый Доводчик дверной, усилие EN3, вес двери до 75 кг, две регулировки: скорость закрывания и скорость доводки, рабочая температура: -35..+60С, габаритные размеры: 186х44.5х67мм, установочные размеры:168х19 мм, материал: алюминий</t>
  </si>
  <si>
    <t>00-00034166</t>
  </si>
  <si>
    <t>TS-DC065 серебро</t>
  </si>
  <si>
    <t>TS-DC065 серебро Доводчик дверной, усилие EN3, вес двери до 75 кг, две регулировки: скорость закрывания и скорость доводки, рабочая температура: -35..+60С, габаритные размеры: 186х44.5х67мм, установочные размеры:168х19 мм, материал: алюминий, цвет: серебро</t>
  </si>
  <si>
    <t>00-00186796</t>
  </si>
  <si>
    <t>TS-DC065 черный</t>
  </si>
  <si>
    <t>TS-DC065 черный Доводчик дверной, усилие EN3, вес двери до 75 кг, две регулировки: скорость закрывания и скорость доводки, рабочая температура: -35..+60С, габаритные размеры: 186х44.5х67мм, установочные размеры:168х19 мм, материал: алюминий</t>
  </si>
  <si>
    <t>00-00079636</t>
  </si>
  <si>
    <t>TS-DC085 Freeze белый</t>
  </si>
  <si>
    <t>TS-DC085 Freeze белый Доводчик дверной, усилие EN4, вес двери до 100 кг, две регулировки: скорость закрывания и скорость доводки, рабочая температура: -45..+60С, габаритные размеры: 223х44.5х72.5мм, установочные размеры:206х19 мм, материал: алюминий, цвет: белый</t>
  </si>
  <si>
    <t>00-00203331</t>
  </si>
  <si>
    <t>TS-DC085 Freeze графит</t>
  </si>
  <si>
    <t>TS-DC085 Freeze графит Доводчик дверной, усилие EN4, вес двери до 100 кг, две регулировки: скорость закрывания и скорость доводки, рабочая температура: -45..+60С, габаритные размеры: 223х44.5х72.5мм, установочные размеры:206х19 мм, материал: алюминий, цвет- темно-серый металлик</t>
  </si>
  <si>
    <t>00-00186797</t>
  </si>
  <si>
    <t>TS-DC085 Freeze коричневый</t>
  </si>
  <si>
    <t>TS-DC085 Freeze коричневый Доводчик дверной, усилие EN4, вес двери до 100 кг, две регулировки: скорость закрывания и скорость доводки, рабочая температура: -45..+60С, габаритные размеры: 223х44.5х72.5мм, установочные размеры:206х19 мм, материал: алюминий</t>
  </si>
  <si>
    <t>00-00079634</t>
  </si>
  <si>
    <t>TS-DC085 Freeze серебро</t>
  </si>
  <si>
    <t>TS-DC085 Freeze серебро Доводчик дверной, усилие EN4, вес двери до 100 кг, две регулировки: скорость закрывания и скорость доводки, рабочая температура: -45..+60С, габаритные размеры: 223х44.5х72.5мм, установочные размеры:206х19 мм, материал: алюминий, цвет: серебро</t>
  </si>
  <si>
    <t>00-00186798</t>
  </si>
  <si>
    <t>TS-DC085 Freeze черный</t>
  </si>
  <si>
    <t>TS-DC085 Freeze черный Доводчик дверной, усилие EN4, вес двери до 100 кг, две регулировки: скорость закрывания и скорость доводки, рабочая температура: -45..+60С, габаритные размеры: 223х44.5х72.5мм, установочные размеры:206х19 мм, материал: алюминий</t>
  </si>
  <si>
    <t>00-00034169</t>
  </si>
  <si>
    <t>TS-DC085 белый</t>
  </si>
  <si>
    <t>TS-DC085 белый Доводчик дверной, усилие EN4, вес двери до 100 кг, две регулировки: скорость закрывания и скорость доводки, рабочая температура: -35..+60С, габаритные размеры: 223х44.5х72.5мм, установочные размеры:206х19 мм, материал: алюминий, цвет: белый</t>
  </si>
  <si>
    <t>00-00203330</t>
  </si>
  <si>
    <t>TS-DC085 графит</t>
  </si>
  <si>
    <t>TS-DC085 графит Доводчик дверной, усилие EN4, вес двери до 100 кг, две регулировки: скорость закрывания и скорость доводки, рабочая температура: -35..+60С, габаритные размеры: 223х44.5х72.5мм, установочные размеры:206х19 мм, материал: алюминий, цвет: тёмно-серый металлик</t>
  </si>
  <si>
    <t>00-00034171</t>
  </si>
  <si>
    <t>TS-DC085 серебро</t>
  </si>
  <si>
    <t>TS-DC085 серебро Доводчик дверной, усилие EN4, вес двери до 100 кг, две регулировки: скорость закрывания и скорость доводки, рабочая температура: -35..+60С, габаритные размеры: 223х44.5х72.5мм, установочные размеры:206х19 мм, материал: алюминий, цвет: серебро</t>
  </si>
  <si>
    <t>00-00034175</t>
  </si>
  <si>
    <t>TS-DC120 Freeze белый</t>
  </si>
  <si>
    <t>TS-DC120 Freeze белый Доводчик дверной морозостойкий, усилие EN5, вес двери до 150 кг, две регулировки: скорость закрывания и скорость доводки, рабочая температура: -45..+60С, габаритные размеры: 248х44.5х72.5мм, установочные размеры:230х19 мм, материал: алюминий, цвет: белый</t>
  </si>
  <si>
    <t>00-00203332</t>
  </si>
  <si>
    <t>TS-DC120 Freeze графит</t>
  </si>
  <si>
    <t>TS-DC120 Freeze графит Доводчик дверной морозостойкий, усилие EN5, вес двери до 150 кг, две регулировки: скорость закрывания и скорость доводки, рабочая температура: -45..+60С, габаритные размеры: 248х44.5х72.5мм, установочные размеры:230х19 мм, материал: алюминий, цвет: тёмно-серый металлик</t>
  </si>
  <si>
    <t>00-00186801</t>
  </si>
  <si>
    <t>TS-DC120 Freeze коричневый</t>
  </si>
  <si>
    <t>TS-DC120 Freeze коричневый Доводчик дверной морозостойкий, усилие EN5, вес двери до 150 кг, две регулировки: скорость закрывания и скорость доводки, рабочая температура: -45..+60С, габаритные размеры: 248х44.5х72.5мм, установочные размеры:230х19 мм, материал: алюминий</t>
  </si>
  <si>
    <t>00-00034173</t>
  </si>
  <si>
    <t>TS-DC120 Freeze серебро</t>
  </si>
  <si>
    <t>TS-DC120 Freeze серебро Доводчик дверной морозостойкий, усилие EN5, вес двери до 150 кг, две регулировки: скорость закрывания и скорость доводки, рабочая температура: -45..+60С, габаритные размеры: 248х44.5х72.5мм, установочные размеры:230х19 мм, материал: алюминий, цвет: серебро</t>
  </si>
  <si>
    <t>00-00186802</t>
  </si>
  <si>
    <t>TS-DC120 Freeze черный</t>
  </si>
  <si>
    <t>TS-DC120 Freeze черный Доводчик дверной морозостойкий, усилие EN5, вес двери до 150 кг, две регулировки: скорость закрывания и скорость доводки, рабочая температура: -45..+60С, габаритные размеры: 248х44.5х72.5мм, установочные размеры:230х19 мм, материал: алюминий</t>
  </si>
  <si>
    <t>00-00034218</t>
  </si>
  <si>
    <t>TS-EL2369 Classic Замок электромеханический, накладной, универсальный, с блокировкой кнопки в 2-х положениях. Питание 12В/1,5А. Габариты 147х105х37мм. Материал корпуса: нержавеющая сталь. В комплекте 5 ключей</t>
  </si>
  <si>
    <t>00-00017703</t>
  </si>
  <si>
    <t>TS-EL2369SS Замок электромеханический, накладной, универсальный, с блокировкой кнопки в 2-х положениях. Питание 12В/1,5А. Габариты 147х105х37мм. Материал корпуса: сталь c нержавеющим покрытием. В комплекте 5 ключей.</t>
  </si>
  <si>
    <t>00-00017704</t>
  </si>
  <si>
    <t>TS-EL2369ST Замок электромеханический, накладной, универсальный, с блокировкой кнопки в 2-х положениях. Питание 12В/1,5А. Габариты 147х105х37мм. Материал корпуса: крашенная сталь. В комплекте 5 ключей.</t>
  </si>
  <si>
    <t>00-00017702</t>
  </si>
  <si>
    <t>TS-EL2370SS Замок электромеханический, накладной, универсальный. Питание 12В/1,5А. Габариты 147х105х37мм. Материал корпуса: сталь c нержавеющим покрытием. В комплекте 5 ключей.</t>
  </si>
  <si>
    <t>00-00026815</t>
  </si>
  <si>
    <t>TS-EML300 Замок электромеханический миниатюрный врезной, усилие удержания 300 кг, 12В, 85мА, нормально открытый</t>
  </si>
  <si>
    <t>00-00030141</t>
  </si>
  <si>
    <t>TS-ERButton Устройство разблокировки двери с восстанавливаемой вставкой и защитной крышкой. Коммутируемое напряжение/ток:30В/2А. Тип контактов: НО – 2 шт. НЗ– 2 шт. Рабочая температура: -30…+70С. Класс защиты: IP24. Габаритные размеры: 87,5x87,5x24,5/56,5 мм (с монтажной коробкой). Вес:160 гр.¶</t>
  </si>
  <si>
    <t>00-00307294</t>
  </si>
  <si>
    <t>TS-KBD-Bio 2 Кодонаборная панель со считывателем отпечатков пальцев, считывателем карт Em-marin и автономным контроллером на 1000 пользователей (99 отпечатков, 888 карт/кодов обычных пользователей). Возможна работа в режиме считывателя и кодовой панели с передачей информации через Wiegand. Питание 12-18 В пост.тока/150мА. Корпус из цинкового сплава, класс защиты IP66. Температура -30 +60 гр.С. Размеры 145 х 52 х 23 мм</t>
  </si>
  <si>
    <t>00-00307295</t>
  </si>
  <si>
    <t>TS-KBD-Bio Wi-Fi Кодонаборная панель со считывателем отпечатков пальцев, считывателем карт Em-marin и автономным контроллером на 1000 пользователей (99 отпечатков, 888 карт/кодов обычных пользователей). Возможность администрирования памяти и дистанционного открывания с помощью приложения Smart Life. Возможна работа в режиме считывателя и кодовой панели с передачей информации через Wiegand. Питание 12-18 В пост.тока/150мА. Корпус из цинкового сплава, класс защиты IP66. Температура -30 +60 гр.С. Размеры 148 х 44 х 22 мм</t>
  </si>
  <si>
    <t>00-00103619</t>
  </si>
  <si>
    <t>TS-KBD-EM-IP66 Metal Кодонаборная панель со встроенным считывателем Em-Marin, 1000 пользователей, 12В, 80 мА, Wiegand-26, IP66, -40...+60 град.С, 130х56х23 мм</t>
  </si>
  <si>
    <t>00-00186806</t>
  </si>
  <si>
    <t>TS-KBD-EM Rondo Кодонаборная панель со считывателем карт EM-MARIN и автономным контроллером, 12-18В пост.тока, 80 мА, d73x20 мм, -40 +60 гр.С</t>
  </si>
  <si>
    <t>00-00105968</t>
  </si>
  <si>
    <t>TS-KBD-EM2 Metal Кодонаборная панель со встроенным считывателем и контроллером карт EMM. Емкость памяти 1000 кодов и карт, возможна работа в режимах: карта + код / карта или код / только карта. Питание 12В/20мА. Температура -40+50С. Корпус -металл. Размеры 135х58х26 мм</t>
  </si>
  <si>
    <t>00-00245751</t>
  </si>
  <si>
    <t>TS-KBD-EMF Plastic Кодонаборная панель со встроенным считывателем и контроллером карт EM-marin или Mifare. Емкость памяти 1000 кодов и карт. Возможна работа в режиме считывателя и кодовой панели с передачей информации через Wiegand-26…42. Питание 12В/150мА. Корпус – пластик, класс защиты IP66. Температура -40+50С. Размеры 122х50х21мм</t>
  </si>
  <si>
    <t>00-00307293</t>
  </si>
  <si>
    <t>TS-DH60 Электромагнитный держатель двери. Сила удержания 60кг. Питание 12В/180мА или 24В/90мА. Рабочая температура –10.. +55 град.С</t>
  </si>
  <si>
    <t>00-00017705</t>
  </si>
  <si>
    <t>00-00017706</t>
  </si>
  <si>
    <t>00-00017707</t>
  </si>
  <si>
    <t>00-00296124</t>
  </si>
  <si>
    <t>TS-LM300-WP Монтажный L-образный уголок для замка TS-ML300-WP</t>
  </si>
  <si>
    <t>00-00296130</t>
  </si>
  <si>
    <t>TS-LM500-WP Монтажный L-образный уголок для замка TS-ML500-WP</t>
  </si>
  <si>
    <t>00-00016850</t>
  </si>
  <si>
    <t>TS-MAGIC Кнопка выхода сенсорная, подсветка, питание 12-24В DC, реле 3А, 30В, COM/NO/NC, накладная, внутренняя, пластик, -20~+50С, 86х50х20 мм</t>
  </si>
  <si>
    <t>00-00085935</t>
  </si>
  <si>
    <t>TS-MAGIC White Кнопка выхода сенсорная, подсветка, питание 12-24В DC, реле 3А, 30В, COM/NO/NC, накладная, внутренняя, пластик, -20~+50С, 86х50х20 мм</t>
  </si>
  <si>
    <t>00-00017699</t>
  </si>
  <si>
    <t>00-00017700</t>
  </si>
  <si>
    <t>00-00017701</t>
  </si>
  <si>
    <t>00-00211696</t>
  </si>
  <si>
    <t>TS-ML300-RU1 (коричневый)</t>
  </si>
  <si>
    <t>TS-ML300-RU1 (коричневый) Замок электромагнитный, 300 кг, 12В/330мА пост.тока, встроенная цепь размагничивания. В комплекте крепежный уголок.</t>
  </si>
  <si>
    <t>00-00211698</t>
  </si>
  <si>
    <t>TS-ML300-RU1 (медный антик)</t>
  </si>
  <si>
    <t>TS-ML300-RU1 (медный антик) Замок электромагнитный, 300 кг, 12В/330мА пост.тока, встроенная цепь размагничивания. В комплекте крепежный уголок.</t>
  </si>
  <si>
    <t>00-00211695</t>
  </si>
  <si>
    <t>TS-ML300-RU1 (серый)</t>
  </si>
  <si>
    <t>TS-ML300-RU1 (серый) Замок электромагнитный, 300 кг, 12В/330мА пост.тока, встроенная цепь размагничивания. В комплекте крепежный уголок.</t>
  </si>
  <si>
    <t>00-00245668</t>
  </si>
  <si>
    <t>TS-ML300-RU1 (серебряный антик)</t>
  </si>
  <si>
    <t>TS-ML300-RU1 (серебряный антик) Замок электромагнитный, 300 кг, 12В/330мА пост.тока, встроенная цепь размагничивания. В комплекте крепежный уголок.</t>
  </si>
  <si>
    <t>00-00211697</t>
  </si>
  <si>
    <t>TS-ML300-RU1 (белый)</t>
  </si>
  <si>
    <t>TS-ML300-RU1 (белый) Замок электромагнитный, 300 кг, 12В/330мА пост.тока, встроенная цепь размагничивания. В комплекте крепежный уголок.</t>
  </si>
  <si>
    <t>00-00211699</t>
  </si>
  <si>
    <t>TS-ML300-RU2 (серый)</t>
  </si>
  <si>
    <t>TS-ML300-RU2 (серый) Замок электромагнитный с отсеком для установки контроллера, 300 кг, 12В/330мА пост.тока, встроенная цепь размагничивания. В комплекте крепежный уголок.</t>
  </si>
  <si>
    <t>00-00245669</t>
  </si>
  <si>
    <t>TS-ML300-RU2 (белый)</t>
  </si>
  <si>
    <t>TS-ML300-RU2 (белый) Замок электромагнитный с отсеком для установки контроллера, 300 кг, 12В/330мА пост.тока, встроенная цепь размагничивания. В комплекте крепежный уголок.</t>
  </si>
  <si>
    <t>00-00245670</t>
  </si>
  <si>
    <t>TS-ML300-RU2 (коричневый)</t>
  </si>
  <si>
    <t>TS-ML300-RU2 (коричневый) Замок электромагнитный с отсеком для установки контроллера, 300 кг, 12В/330мА пост.тока, встроенная цепь размагничивания. В комплекте крепежный уголок.</t>
  </si>
  <si>
    <t>00-00245671</t>
  </si>
  <si>
    <t>TS-ML300-RU2 (серебряный антик)</t>
  </si>
  <si>
    <t>TS-ML300-RU2 (серебряный антик) Замок электромагнитный с отсеком для установки контроллера, 300 кг, 12В/330мА пост.тока, встроенная цепь размагничивания. В комплекте крепежный уголок.</t>
  </si>
  <si>
    <t>00-00245672</t>
  </si>
  <si>
    <t>TS-ML300-RU2 (медный антик)</t>
  </si>
  <si>
    <t>TS-ML300-RU2 (медный антик) Замок электромагнитный с отсеком для установки контроллера, 300 кг, 12В/330мА пост.тока, встроенная цепь размагничивания. В комплекте крепежный уголок.</t>
  </si>
  <si>
    <t>00-00296122</t>
  </si>
  <si>
    <t>TS-ML300-WP Уличный влагозащищенный электромагнитный замок, с силой удержания на отрыв до 300 кг, 12/24В, встроенный датчик состояния двери, корпус - нержавеющая сталь</t>
  </si>
  <si>
    <t>00-00296129</t>
  </si>
  <si>
    <t>TS-ML500-WP Уличный влагозащищенный электромагнитный замок, с силой удержания на отрыв до 500 кг, 12/24В, встроенный датчик состояния двери, корпус - нержавеющая сталь</t>
  </si>
  <si>
    <t>00-00182921</t>
  </si>
  <si>
    <t>TS-NoTouch IP68 Бесконтактная кнопка выхода, накладная, уличное исполнение, 12-24В пост. тока, IP68, металлический корпус, 80х32х23 мм</t>
  </si>
  <si>
    <t>00-00186778</t>
  </si>
  <si>
    <t>TS-NoTouch Rondo Бесконтактная кнопка выхода, 12-24 В пост. тока / не более 25 мА, IP66, -20...+60гр.С, Д73 х 20 мм</t>
  </si>
  <si>
    <t>00-00182922</t>
  </si>
  <si>
    <t>TS-NoTouch White Бесконтактная кнопка выхода, накладная, пластик, цвет - белый</t>
  </si>
  <si>
    <t>00-00096077</t>
  </si>
  <si>
    <t>TS-RDR-Bio 3 Считыватель биометрический со встроенным контроллером доступа и считывателем карт Em-marin. До 1000 отпечатков и до 2000 карт. Входной/Выходной протокол Wiegand-26 (передача порядкового номера отпечатка или карты), управление замком, возможность параллельной работы 2-х устройств, питание 12В, рабочая температура -30 +60С. В комплекте пульт ДУ для программирования изделия</t>
  </si>
  <si>
    <t>00-00016549</t>
  </si>
  <si>
    <t>TS-RDR-E Black Считыватель карт Em-marine, выходной протокол Wiegand-26, питание 9-16В, габаритные размеры 102х43х16мм. Цвет: черный.</t>
  </si>
  <si>
    <t>00-00043074</t>
  </si>
  <si>
    <t>00-00016550</t>
  </si>
  <si>
    <t>TS-RDR-E White Считыватель карт Em-marine, выходной протокол Wiegand-26, питание 9-16В, габаритные размеры 102х43х16мм. Цвет: белый</t>
  </si>
  <si>
    <t>00-00037428</t>
  </si>
  <si>
    <t>TS-RDR-EHMF Metal Считыватель карт формата Em-marin, HID PROX, Mifare (в режиме чтения UID) в металлическом корпусе, выходной протокол Wiegand-26, питание 9-18В, габаритные размеры 103x48x19 мм. Класс защиты IP66, рабочая температура -40... +60С</t>
  </si>
  <si>
    <t>00-00026627</t>
  </si>
  <si>
    <t>TS-RDR-MF Black Считыватель карт Mifare (в режиме чтения UID), рабочая частота 13,56МГц, выходной протокол Wiegand-26, питание 9-16В, габаритные размеры 102х43х16мм. Цвет: черный</t>
  </si>
  <si>
    <t>00-00300222</t>
  </si>
  <si>
    <t>TS-RDR-MF White Считыватель карт Mifare (в режиме чтения UID), рабочая частота 13,56МГц, выходной протокол Wiegand-26/34, питание 9-16В, габаритные размеры 102х43х16мм. Цвет: белый</t>
  </si>
  <si>
    <t>00-00080683</t>
  </si>
  <si>
    <t>TS-RDR-MF Metal Считыватель карт формата Mifare (в режиме чтения UID) в металлическом корпусе, выходной протокол Wiegand-26, питание 9-18В, габаритные размеры 103x48x19 мм. Класс защиты IP66, рабочая температура -40... +60С</t>
  </si>
  <si>
    <t>00-00096496</t>
  </si>
  <si>
    <t>TS-RDR-QR Считыватель QR-кода и карт формата Mifare для врезного монтажа; интерфейсы Wiegand-26,-34, RS-232, USB; -20…+70°С; 86х86х42 мм. Чтение штрих-кодов любых форматов не поддерживается!!!</t>
  </si>
  <si>
    <t>00-00198198</t>
  </si>
  <si>
    <t>TS-RDR-QR2-EM Считыватель QR-кода и карт формата EM-Marin, накладной. Чтение штрих-кодов любых форматов не поддерживается!</t>
  </si>
  <si>
    <t>00-00198199</t>
  </si>
  <si>
    <t>TS-RDR-QR2-MF Считыватель QR-кода и карт формата Mifare, накладной. Чтение штрих-кодов любых форматов не поддерживается!</t>
  </si>
  <si>
    <t>00-00305920</t>
  </si>
  <si>
    <t>Крышка для TS-RDR-QR</t>
  </si>
  <si>
    <t>Крышка верхняя для считывателя TS-RDR-QR, пластик</t>
  </si>
  <si>
    <t>00-00122713</t>
  </si>
  <si>
    <t>TS-RDR-USB-EM Настольный USB-считыватель для внесения идентификаторов формата Em-Marin в базу данных СКУД</t>
  </si>
  <si>
    <t>00-00309943</t>
  </si>
  <si>
    <t>TS-Relay Релейный модуль, напряжение управления 10-14В, потребляемый ток при 12В не более 30мА, коммутируемое напряжение не более 30В (пост.тока), не более 277В (перем.тока), коммутируемый ток не более 10А, 32х32х20мм</t>
  </si>
  <si>
    <t>00-00033958</t>
  </si>
  <si>
    <t>TS-Retractor 01 Брелок-ретрактор для бейджей и проксимити карт, круглый (d=32 мм), длина нити 65 см, с металлическим зажимом и виниловым ремешком на кнопке для крепления бейджа или карты, цвет- белый</t>
  </si>
  <si>
    <t>00-00033959</t>
  </si>
  <si>
    <t>TS-Retractor 02 Брелок-ретрактор для бейджей и проксимити карт, овальный (32х40 мм), длина нити 55 см, с металлическим карабином и кольцом для крепления бейджа или карты, цвет- зелёный</t>
  </si>
  <si>
    <t>00-00016710</t>
  </si>
  <si>
    <t>TS-STR (green)</t>
  </si>
  <si>
    <t>TS-STR (green) Лента шёлковая с металлическим карабином-защёлкой, зелёная, длина 60 см, ширина 1 см</t>
  </si>
  <si>
    <t>00-00188987</t>
  </si>
  <si>
    <t>TS-STR (blue)</t>
  </si>
  <si>
    <t>TS-STR (blue) Лента шёлковая с металлическим карабином-защёлкой, синяя, длина 60 см, ширина 1 см</t>
  </si>
  <si>
    <t>00-00188988</t>
  </si>
  <si>
    <t>TS-STR (red)</t>
  </si>
  <si>
    <t>TS-STR (red) Лента шёлковая с металлическим карабином-защёлкой, красная, длина 60 см, ширина 1 см</t>
  </si>
  <si>
    <t>00-00188989</t>
  </si>
  <si>
    <t>TS-STR (black)</t>
  </si>
  <si>
    <t>TS-STR (black) Лента шёлковая с металлическим карабином-защёлкой, черная, длина 60 см, ширина 1 см</t>
  </si>
  <si>
    <t>00-00043428</t>
  </si>
  <si>
    <t>00-00043429</t>
  </si>
  <si>
    <t>TS-U300 U-адаптер для крепления якоря замка TS-ML300 на стеклянную дверь</t>
  </si>
  <si>
    <t>00-00309942</t>
  </si>
  <si>
    <t>TS-Vcontrol Кодонаборная вызывная панель c возможностью удаленного администрирования и получения вызовов в приложение Smart Life, со встроенным считывателем EM-marin, автономным контроллером с памятью до 1000 пользователей и выходом Wiegand 26-37. Питание 12-18 В пост.тока/150мА. Температура -40 +60 град.С. Размеры 142 х 48 х 22 мм</t>
  </si>
  <si>
    <t>00-00036041</t>
  </si>
  <si>
    <t>TS-ZL180 Комплект креплений для установки электромагнитных замков TS-ML180 на двери, открывающиеся внутрь.</t>
  </si>
  <si>
    <t>00-00036040</t>
  </si>
  <si>
    <t>TS-ZL300 Комплект креплений для установки электромагнитных замков TS-ML300 на двери, открывающиеся внутрь.</t>
  </si>
  <si>
    <t>00-00038171</t>
  </si>
  <si>
    <t>00-00156491</t>
  </si>
  <si>
    <t>00-00156492</t>
  </si>
  <si>
    <t>00-00156486</t>
  </si>
  <si>
    <t>TSb-M Муфта крепления поручня к стойке ограждения. Материал: полированная нержавеющая сталь AISI 304. В комплекте с крепежом.</t>
  </si>
  <si>
    <t>00-00156489</t>
  </si>
  <si>
    <t xml:space="preserve">TSb-MK Муфта шарнирная. Предназначена для секции ограждения типа "Антипаника" или для создания ограждений соединяемых под свободным углом. Материал: полированная нержавеющая сталь AISI 304. </t>
  </si>
  <si>
    <t>00-00156487</t>
  </si>
  <si>
    <t xml:space="preserve">TSb-MW Муфта крепления поручня к стене или другой вертикальной плоскости. Материал: полированная нержавеющая сталь AISI 304. </t>
  </si>
  <si>
    <t>00-00156490</t>
  </si>
  <si>
    <t>TSb-TK Табличка с креплением. Предназначена для поворотной створки TSb-K. Материал: пенокартон.</t>
  </si>
  <si>
    <t>00-00156484</t>
  </si>
  <si>
    <t xml:space="preserve">TSb-V Стойка универсальная 3-х сторонняя, с 6-ю отверстиями для муфт. Материал: полированная нержавеющая сталь AISI 201. В комплекте с декоративной крышкой и анкерными болтами (3шт.) </t>
  </si>
  <si>
    <t>00-00114521</t>
  </si>
  <si>
    <t>TSt-ATN-433 Антенна 433 МГц с кронштейном для крепления и кабелем 2,5 м</t>
  </si>
  <si>
    <t>00-00018841</t>
  </si>
  <si>
    <t>00-00018840</t>
  </si>
  <si>
    <t>00-00018837</t>
  </si>
  <si>
    <t>00-00079655</t>
  </si>
  <si>
    <t>ИК-Пульт для TS-CTR-EM</t>
  </si>
  <si>
    <t>00-00041903</t>
  </si>
  <si>
    <t>Катушка для электромеханического замка TS-EL2369 Classic. Сопротивление 8 Ом. В комплекте поставки: катушка, 2 сердечника и 2 пружины сердечника</t>
  </si>
  <si>
    <t>00-00041905</t>
  </si>
  <si>
    <t>Катушка для TS-EL2369ST/SS и TS-EL2370SS. Сопротивление 8 Ом. В комлекте катушка, 2 винта крепления, 2 пружины сердечника, 2 сердечника</t>
  </si>
  <si>
    <t>00-00179280</t>
  </si>
  <si>
    <t>Крышка сменная для TS-ERButton, пластик</t>
  </si>
  <si>
    <t>00-00305832</t>
  </si>
  <si>
    <t>Ключ для TS-ERButton</t>
  </si>
  <si>
    <t>Ключ восстановления устройства разблокировки TS-ERButton, пластик</t>
  </si>
  <si>
    <t>00-00041899</t>
  </si>
  <si>
    <t>Цилиндр для TS-EL2369 Classic в комплекте с 5 ключами. В комплекте поставляется 2 цилиндровых механизма: внешний и для внутренней крышки замка.</t>
  </si>
  <si>
    <t>00-00041901</t>
  </si>
  <si>
    <t>Цилиндр для замка TS-EL2369SS в комплекте с 5 ключами. В комплекте поставляется 2 цилиндровых механизма: внешний и для внутренней крышки замка.</t>
  </si>
  <si>
    <t>00-00041902</t>
  </si>
  <si>
    <t>Цилиндр для замка TS-EL2369ST в комплекте с 5 ключами. В комплекте поставляется 2 цилиндровых механизма: внешний и для внутренней крышки замка.</t>
  </si>
  <si>
    <t>00-00041900</t>
  </si>
  <si>
    <t>Цилиндр для TS-EL2370SS в комплекте с 5 ключами</t>
  </si>
  <si>
    <t>00-00007085</t>
  </si>
  <si>
    <t>TANTOS_ОПС</t>
  </si>
  <si>
    <t>00-00006680</t>
  </si>
  <si>
    <t>TAP-80 Извещатель охранный радиоволновый двухпозиционный</t>
  </si>
  <si>
    <t>00-00025068</t>
  </si>
  <si>
    <t>TANTOS_Оповещение</t>
  </si>
  <si>
    <t>00-00001841</t>
  </si>
  <si>
    <t>00-00025063</t>
  </si>
  <si>
    <t>00-00026413</t>
  </si>
  <si>
    <t>00-00025066</t>
  </si>
  <si>
    <t>00-00026414</t>
  </si>
  <si>
    <t>00-00026416</t>
  </si>
  <si>
    <t>00-00017525</t>
  </si>
  <si>
    <t>00-00026417</t>
  </si>
  <si>
    <t>00-00026409</t>
  </si>
  <si>
    <t>00-00026419</t>
  </si>
  <si>
    <t>00-00026404</t>
  </si>
  <si>
    <t>00-00026408</t>
  </si>
  <si>
    <t>00-00026411</t>
  </si>
  <si>
    <t>00-00026399</t>
  </si>
  <si>
    <t>00-00026400</t>
  </si>
  <si>
    <t>00-00006444</t>
  </si>
  <si>
    <t>00-00029460</t>
  </si>
  <si>
    <t>00-00006480</t>
  </si>
  <si>
    <t>00-00026402</t>
  </si>
  <si>
    <t>00-00025704</t>
  </si>
  <si>
    <t>00-00033951</t>
  </si>
  <si>
    <t>00-00017837</t>
  </si>
  <si>
    <t>00-00017838</t>
  </si>
  <si>
    <t>00-00017835</t>
  </si>
  <si>
    <t>TSw-BR4</t>
  </si>
  <si>
    <t>00-00017839</t>
  </si>
  <si>
    <t>00-00116078</t>
  </si>
  <si>
    <t>00-00116079</t>
  </si>
  <si>
    <t>00-00116080</t>
  </si>
  <si>
    <t>00-00116081</t>
  </si>
  <si>
    <t>00-00116086</t>
  </si>
  <si>
    <t>00-00116087</t>
  </si>
  <si>
    <t>00-00116082</t>
  </si>
  <si>
    <t>00-00116083</t>
  </si>
  <si>
    <t>00-00116088</t>
  </si>
  <si>
    <t>00-00116089</t>
  </si>
  <si>
    <t>00-00116094</t>
  </si>
  <si>
    <t>00-00116095</t>
  </si>
  <si>
    <t>00-00116090</t>
  </si>
  <si>
    <t>Хомут nylon 250x3,6 мм 100 шт. белый (07-0250)</t>
  </si>
  <si>
    <t>00-00116091</t>
  </si>
  <si>
    <t>00-00116092</t>
  </si>
  <si>
    <t>00-00116093</t>
  </si>
  <si>
    <t>00-00126114</t>
  </si>
  <si>
    <t>00-00126113</t>
  </si>
  <si>
    <t>00-00126112</t>
  </si>
  <si>
    <t>00-00034851</t>
  </si>
  <si>
    <t>00-00018867</t>
  </si>
  <si>
    <t>00-00015197</t>
  </si>
  <si>
    <t>TS-NC Коннектор для подключения мониторов TANTOS серии Classic или аудиотрубки TS-AD к многоквартирной системе</t>
  </si>
  <si>
    <t>00-00015195</t>
  </si>
  <si>
    <t>TS-NH</t>
  </si>
  <si>
    <t>TS-NH Коммутатор многоквартирного домофона для подключения 2-х вызывных панелей серии TS-VPS с возможностью объединения вызывных панелей разных подъездов в единую систему.</t>
  </si>
  <si>
    <t>00-00034961</t>
  </si>
  <si>
    <t xml:space="preserve">TS-NH2 Коммутатор многоквартирного домофона для подключения 4-х вызывных панелей серии TS-VPS </t>
  </si>
  <si>
    <t>00-00015194</t>
  </si>
  <si>
    <t>TS-NV Этажный коммутатор многоквартирного домофона для подключения 4-х мониторов</t>
  </si>
  <si>
    <t>00-00089330</t>
  </si>
  <si>
    <t xml:space="preserve">TS-NV2 Разветвитель линии вертикального стояка многоквартирного домофона TANTOS на 2 ветви. </t>
  </si>
  <si>
    <t>00-00015196</t>
  </si>
  <si>
    <t>TS-PW</t>
  </si>
  <si>
    <t>TS-PW Блок питания многоквартирного домофона 36В/2,5А с возможностью подключения резервной батареи 24В</t>
  </si>
  <si>
    <t>00-00090673</t>
  </si>
  <si>
    <t>TS-VPS lux</t>
  </si>
  <si>
    <t>00-00183960</t>
  </si>
  <si>
    <t>TS-VPS-EM lux WG Вызывная панель многоквартирного цветного видеодомофона со встроенным считывателем карт EM-marin и выходом Wiegand-26</t>
  </si>
  <si>
    <t>00-00184154</t>
  </si>
  <si>
    <t>00-00211328</t>
  </si>
  <si>
    <t>TS-VPS-visor Козырек для вызывной панели. Совместим с вызывными панелями серий TS-VPS-xx lux</t>
  </si>
  <si>
    <t>00-00083351</t>
  </si>
  <si>
    <t>TANTOS_ММ</t>
  </si>
  <si>
    <t>00-00083352</t>
  </si>
  <si>
    <t>00-00083385</t>
  </si>
  <si>
    <t>00-00083323</t>
  </si>
  <si>
    <t>00-00017728</t>
  </si>
  <si>
    <t>Amelie (Black)</t>
  </si>
  <si>
    <t>Amelie (Black) Монитор видеодомофона, цв., TFT LCD 7", PAL/NTSC, Hands-Free, 2 панели, 2 камеры, до 4-х шт. в параллель, 12 мелодий, 220В, 50мА</t>
  </si>
  <si>
    <t>00-00230469</t>
  </si>
  <si>
    <t>Amelie (Black) - 4</t>
  </si>
  <si>
    <t>Amelie (Black) - 4 Монитор цветного аналогового видеодомофона 7" handfree, встроенный коммутатор на 4 вызывные панели (Панель1), вход для подключения индивидуальной панели (Панель 2) и 2 входа подключения видеокамер.</t>
  </si>
  <si>
    <t>00-00162128</t>
  </si>
  <si>
    <t>Amelie (Black) UR</t>
  </si>
  <si>
    <t>00-00093393</t>
  </si>
  <si>
    <t>Amelie (Black) VZ-2</t>
  </si>
  <si>
    <t>00-00017727</t>
  </si>
  <si>
    <t>Amelie (White)</t>
  </si>
  <si>
    <t>Amelie (White) Монитор видеодомофона, цв., TFT LCD 7", PAL/NTSC, Hands-Free, 2 панели, 2 камеры, до 4-х шт. в параллель, 12 мелодий, 220В, 50мА</t>
  </si>
  <si>
    <t>00-00230466</t>
  </si>
  <si>
    <t>Amelie (White) - 4</t>
  </si>
  <si>
    <t>Amelie (White) - 4 Монитор цветного аналогового видеодомофона 7" handfree, встроенный коммутатор на 4 вызывные панели (Панель1), вход для подключения индивидуальной панели (Панель 2) и 2 входа подключения видеокамер.</t>
  </si>
  <si>
    <t>00-00244128</t>
  </si>
  <si>
    <t>00-00291044</t>
  </si>
  <si>
    <t>00-00244132</t>
  </si>
  <si>
    <t>00-00291045</t>
  </si>
  <si>
    <t>00-00124442</t>
  </si>
  <si>
    <t>Amelie (White) UR</t>
  </si>
  <si>
    <t>00-00018546</t>
  </si>
  <si>
    <t>Amelie (White) VZ</t>
  </si>
  <si>
    <t>00-00089332</t>
  </si>
  <si>
    <t>Amelie (White) VZ-2</t>
  </si>
  <si>
    <t>00-00018547</t>
  </si>
  <si>
    <t>Amelie (White) XL</t>
  </si>
  <si>
    <t>00-00189398</t>
  </si>
  <si>
    <t>Amelie Kit Комплект бюджетного домофона: монитор 7" Amelie и вызывная панель Walle (медь). Монитор: цветной, TFT LCD 7" 800x480, PAL, Hands-Free.  Питание 220В (встроенный БП). Габариты 210 х 116 х 25 мм  Вызывная панель антивандальная, накладная, угол обзора  50 град., матрица 700 ТВЛ, CVBS (PAL), -20С...+50С, четырехпроводная схема подключения.</t>
  </si>
  <si>
    <t>00-00292152</t>
  </si>
  <si>
    <t>00-00300187</t>
  </si>
  <si>
    <t>00-00244130</t>
  </si>
  <si>
    <t>00-00285298</t>
  </si>
  <si>
    <t>00-00082739</t>
  </si>
  <si>
    <t>Corban HD (асфальт)</t>
  </si>
  <si>
    <t>00-00162134</t>
  </si>
  <si>
    <t>Corban HD (медь)</t>
  </si>
  <si>
    <t>Corban HD (медь) Цветная вызывная панель видеодомофона формата AHD 1080p, накладного крепления, 4-х проводная, вандалозащищенная, ИК подсветка 940нМ, раздельная регулировка усиления микрофона и динамика, В комплекте уголок, козырек.</t>
  </si>
  <si>
    <t>00-00096562</t>
  </si>
  <si>
    <t>00-00112529</t>
  </si>
  <si>
    <t>Elly VZ</t>
  </si>
  <si>
    <t>Elly VZ Монитор цветного видеодомофона адаптированный для работы с координатными домофонами Cifral, Vizit, Eltis, Metakom, TFT LCD 4,3" 480x272, PAL/NTSC, Hands-Free, 2 панели (включая 1 канал от координатного домофона), 2 камеры. Питание 220В. Габариты 118х180 х27мм</t>
  </si>
  <si>
    <t>00-00162129</t>
  </si>
  <si>
    <t>Elly VZ-2</t>
  </si>
  <si>
    <t>00-00112530</t>
  </si>
  <si>
    <t>Elly XL</t>
  </si>
  <si>
    <t>00-00096563</t>
  </si>
  <si>
    <t>00-00112533</t>
  </si>
  <si>
    <t>Elly с трубкой VZ</t>
  </si>
  <si>
    <t>00-00162130</t>
  </si>
  <si>
    <t>Elly с трубкой VZ-2</t>
  </si>
  <si>
    <t>00-00112534</t>
  </si>
  <si>
    <t>Elly с трубкой XL</t>
  </si>
  <si>
    <t>00-00096564</t>
  </si>
  <si>
    <t>00-00112532</t>
  </si>
  <si>
    <t>Elly-S VZ</t>
  </si>
  <si>
    <t>Elly-S VZ Монитор цветного видеодомофона адаптированный для работы с координатными домофонами Vizit, Eltis, Cyfral, Metakom и тд, TFT LCD 4,3" 480x272, PAL/NTSC, Hands-Free, 2 панели (включая 1 канал от координатного домофона), 2 камеры, запись фото и видео на microSD до 32ГБ или фото во внутреннюю память не менее 64 кадров. Питание 220В. Габариты 118х180х27мм</t>
  </si>
  <si>
    <t>00-00112531</t>
  </si>
  <si>
    <t>Elly-S XL</t>
  </si>
  <si>
    <t>Elly-S XL Монитор цветного видеодомофона адаптированный для работы с цифровыми домофонами Laskomex, Proel, Маршал, Raikmann и тд, TFT LCD 4,3" 480x272, PAL/NTSC, Hands-Free, 2 панели (включая 1 канал от цифрового домофона), 2 камеры, запись фото и видео на microSD до 32ГБ или фото во внутреннюю память не менее 64 кадров. Питание 220В. Габариты 118х180х27мм</t>
  </si>
  <si>
    <t>00-00096565</t>
  </si>
  <si>
    <t>00-00112535</t>
  </si>
  <si>
    <t>Elly-S с трубкой VZ</t>
  </si>
  <si>
    <t>Elly-S с трубкой VZ Монитор цветного видеодомофона с трубкой на магните, адаптированный для работы с координатными подъездными системами типа Vizit, Cyfral, Eltis, Metakom, TFT LCD 4,3" 480x272, PAL/NTSC, 2 панели (включая 1 подъездную линию координатного домофона), 2 камеры, запись фото и видео на microSD до 32ГБ или фото во внутреннюю память не менее 64 кадров. Питание 220В. Габариты 160х180х32мм</t>
  </si>
  <si>
    <t>00-00112536</t>
  </si>
  <si>
    <t>Elly-S с трубкой XL</t>
  </si>
  <si>
    <t>Elly-S с трубкой XL Монитор цветного видеодомофона с трубкой на магните, адаптированный для работы с цифровыми подъездными системами типа Lascomex, Proel, Даксис, Маршал, и тд., TFT LCD 4,3" 480x272, PAL/NTSC, 2 панели (включая 1 подъездную линию цифрового домофона), 2 камеры, запись фото и видео на microSD до 32ГБ или фото во внутреннюю память не менее 64 кадров. Питание 220В. Габариты 160х180х32мм</t>
  </si>
  <si>
    <t>00-00086389</t>
  </si>
  <si>
    <t>00-00184187</t>
  </si>
  <si>
    <t>00-00086390</t>
  </si>
  <si>
    <t>00-00016186</t>
  </si>
  <si>
    <t>iPanel 2 (Metal) Вызывная панель видеодомофона, накладная, камера 800 ТВЛ., PAL, угол обзора 110 град., белая подсветка, рабочая температура: -30С...+50С, IP66, четырехпроводная схема подключения</t>
  </si>
  <si>
    <t>00-00184188</t>
  </si>
  <si>
    <t>00-00080043</t>
  </si>
  <si>
    <t>00-00080044</t>
  </si>
  <si>
    <t>00-00188533</t>
  </si>
  <si>
    <t>00-00188534</t>
  </si>
  <si>
    <t>00-00086391</t>
  </si>
  <si>
    <t>00-00184189</t>
  </si>
  <si>
    <t>00-00188536</t>
  </si>
  <si>
    <t>00-00200588</t>
  </si>
  <si>
    <t>00-00182181</t>
  </si>
  <si>
    <t>00-00182184</t>
  </si>
  <si>
    <t>00-00096571</t>
  </si>
  <si>
    <t>Jolli HD Wi-Fi Монитор цветного видеодомофона 10 дюймов, с поддержкой форматов 1080р/720p/CVBS и отправкой уведомлений о вызове на смартфон через приложение "vhOme", емкостной сенсорный экран, разрешение 1024х600, hands free, подключение 4-х вызывных панелей, 4-х видеокамер, до 6-ти мониторов в системе. Встроенная память на 10-50 фото. Запись фото или видео на microSD карту до 256Гб (в комплект не входит). Запись по детектору движения или постоянная по всем каналам. Питание: 220В AC/15В DC , Габариты: 303х200х27мм.</t>
  </si>
  <si>
    <t>00-00170883</t>
  </si>
  <si>
    <t>Jolli HD Wi-Fi UR</t>
  </si>
  <si>
    <t>Jolli HD Wi-Fi UR Монитор цветного видеодомофона 10" емкостной сенсорный экран, с поддержкой форматов 1080р/720p/CVBS, разрешение 1024x600, hands free. Корпус со стеклянной поверхностью. С функцией Wi-Fi, с возможностью отправки уведомлений о вызове в мобильное приложение "vhOme". Адаптирован для работы с подъездным координатно-матричным аудиодомофоном типа Urmet.</t>
  </si>
  <si>
    <t>00-00145457</t>
  </si>
  <si>
    <t>Jolli HD Wi-Fi VZ</t>
  </si>
  <si>
    <t>00-00145458</t>
  </si>
  <si>
    <t>Jolli HD Wi-Fi XL</t>
  </si>
  <si>
    <t>00-00016986</t>
  </si>
  <si>
    <t>LILU Монитор видеодомофона цветной, TFT LCD 4,3" 480x272, PAL/NTSC, Hands-Free, 2 панели, до 4-х шт. в параллель, 25 мелодий, Питание 14,5В, адаптер 220В/14,5В в комплекте. Габариты 180х112 х17мм</t>
  </si>
  <si>
    <t>00-00189399</t>
  </si>
  <si>
    <t>00-00017730</t>
  </si>
  <si>
    <t>LILU LE Совы</t>
  </si>
  <si>
    <t>00-00028231</t>
  </si>
  <si>
    <t>00-00046292</t>
  </si>
  <si>
    <t>LILU lux VZ</t>
  </si>
  <si>
    <t>LILU lux VZ Монитор цветного видеодомофона с гладкой передней панелью изготовленной по технологии IML, адаптированный для работы с координатным многоквартирными домофонами, экран TFT LCD 4,3" разрешение 480x272, PAL/NTSC, Hands-Free, 25 мелодий, 1 вход от подъездного домофона с видеокамерой,1 вход для вызывной панели и 1 вход для доп. камеры. Питание 14,5В, адаптер 220В/14,5В в комплекте. Габариты 180х112 х17мм.</t>
  </si>
  <si>
    <t>00-00145460</t>
  </si>
  <si>
    <t>LILU lux VZ-2</t>
  </si>
  <si>
    <t>LILU lux VZ-2 Монитор цветного видеодомофона, адаптированный для работы с координатными многоквартирными домофонами, экран TFT LCD 4,3" разрешение 480x272, PAL/NTSC, Hands-Free, 25 мелодий, 1 вход от подъездного домофона с видеокамерой,2 входа для вызывной панели и 1 вход для доп. камеры. Питание 14,5В, адаптер 220В/14,5В в комплекте. Габариты 180х112 х17мм.</t>
  </si>
  <si>
    <t>00-00046293</t>
  </si>
  <si>
    <t>LILU lux XL</t>
  </si>
  <si>
    <t>LILU lux XL Монитор цветного видеодомофона с гладкой передней панелью изготовленной по технологии IML, адаптированный для работы с цифровым многоквартирными домофонами, экран TFT LCD 4,3" разрешение 480x272, PAL/NTSC, Hands-Free, 25 мелодий, 1 вход от подъездного домофона с видеокамерой,1 вход для вызывной панели и 1 вход для доп. камеры. Питание 14,5В, адаптер 220В/14,5В в комплекте. Габариты 180х112 х17мм.</t>
  </si>
  <si>
    <t>00-00043342</t>
  </si>
  <si>
    <t>LILU VZ</t>
  </si>
  <si>
    <t>LILU VZ Монитор цветного видеодомофона, адаптированный для работы с координатными многоквартирными домофонами, экран TFT LCD 4,3" разрешение 480x272, PAL/NTSC, Hands-Free, 25 мелодий, 1 вход от подъездного домофона с видеокамерой,1 вход для вызывной панели и 1 вход для доп. камеры. Питание 14,5В, адаптер 220В/14,5В в комплекте. Габариты 180х112 х17мм.</t>
  </si>
  <si>
    <t>00-00105645</t>
  </si>
  <si>
    <t>LILU VZ-2</t>
  </si>
  <si>
    <t>LILU VZ-2 Монитор цветного видеодомофона, адаптированный для работы с координатными многоквартирными домофонами, экран TFT LCD 4,3" разрешение 480x272, PAL/NTSC, Hands-Free, 25 мелодий, 1 вход от подъездного домофона с видеокамерой,2 входа для вызывной панели и 1 вход для доп. камеры. Питание 14,5В, адаптер 220В/14,5В в комплекте. Габариты 180х112 х17мм.</t>
  </si>
  <si>
    <t>00-00036307</t>
  </si>
  <si>
    <t>LILU XL</t>
  </si>
  <si>
    <t>LILU XL Монитор цветного видеодомофона, адаптированный для работы с цифровым многоквартирными домофонами, экран TFT LCD 4,3" разрешение 480x272, PAL/NTSC, Hands-Free, 25 мелодий, 1 вход от подъездного домофона с видеокамерой,1 вход для вызывной панели и 1 вход для доп. камеры. Питание 14,5В, адаптер 220В/14,5В в комплекте. Габариты 180х112 х17мм.</t>
  </si>
  <si>
    <t>00-00174690</t>
  </si>
  <si>
    <t>00-00178612</t>
  </si>
  <si>
    <t>00-00178618</t>
  </si>
  <si>
    <t>00-00182871</t>
  </si>
  <si>
    <t>00-00182870</t>
  </si>
  <si>
    <t>00-00187686</t>
  </si>
  <si>
    <t>00-00188149</t>
  </si>
  <si>
    <t>Marilyn HD Wi-Fi IPS (black) XL Монитор цветного видеодомофона 7 дюймов,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Адаптирован для работы с цифровыми подъездными домофонами. Подключение 1 индивидуальной вызывной панели и 2 камер. Встроенная память на 50 фото. Запись фото или видео на microSD карту до 128 ГБ (в комплект не входит). Запись по детектору движения, по одному каналу. Питание: 220/15В, Габариты: 222х154х15мм.</t>
  </si>
  <si>
    <t>00-00202966</t>
  </si>
  <si>
    <t>00-00243911</t>
  </si>
  <si>
    <t>Marilyn HD Wi-Fi IPS (white) XL Монитор цветного видеодомофона 7 дюймов адаптированный для работы с цифровыми подъездными домофонами,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подключение 1 подъездной вызывной панели и 1 индивидуальной вызывной панели, 2-х видеокамер. Встроенная память на 50 фото. Запись фото или видео на microSD карту до 128 ГБ (в комплект не входит). Запись по детектору движения, по одному каналу. Питание: 220/15В, Габариты: 222х154х15мм.</t>
  </si>
  <si>
    <t>00-00244517</t>
  </si>
  <si>
    <t>Marilyn HD Wi-Fi s (black) Монитор цветного видеодомофона 7 дюймов разрешение 1024х600, с поддержкой форматов AHD / TVI / CVI 1080р/720p/CVBS (PAL / NTSC) и отправкой уведомлений о вызове на смартфон через приложение "vhOme 2.2", сенсорные кнопки, hands free, подключение 2-х вызывных панелей, 2-х видеокамер, до 6-ти мониторов в системе (при использовании совместимых мониторов). Встроенная память на 50 фото или 6 видео. Запись фото или видео на microSD карту до 128 ГБ (в комплект не входит). Запись по детектору движения, по одному каналу. Питание: 220/15В, Габариты: 222х154х15мм.</t>
  </si>
  <si>
    <t>00-00174693</t>
  </si>
  <si>
    <t>Marilyn HD Wi-Fi s (white). Монитор цветного видеодомофона 7 дюймов разрешение 800х480, с поддержкой форматов AHD / TVI  / CVI 1080р/720p/CVBS (PAL / NTSC) и отправкой уведомлений о вызове на смартфон через приложение "vhOme 2.0", сенсорные кнопки, hands free, подключение 2-х вызывных панелей, 2-х видеокамер, до 6-ти мониторов в системе  (при использовании совместимых мониторов). Встроенная память на 100 фото или 20 видео. Запись фото или видео на microSD карту до 128 ГБ (в комплект не входит). Запись по детектору движения, по одному каналу. Питание: 220/15В, Габариты: 222х154х15мм.</t>
  </si>
  <si>
    <t>00-00291046</t>
  </si>
  <si>
    <t>Marilyn HD Wi-Fi s (black) VZ Монитор видеодомофона адаптированный для работы с координатными подъездными домофонами, экран TFT 7 дюймов (1024х600), SDXC до 128ГБ, Переадресация вызовов на смартфон, 220В, 222х154х15 мм</t>
  </si>
  <si>
    <t>00-00178613</t>
  </si>
  <si>
    <t>00-00178619</t>
  </si>
  <si>
    <t>00-00174560</t>
  </si>
  <si>
    <t>00-00230470</t>
  </si>
  <si>
    <t>Mia - 4 Монитор цветного анагового видеодомофона 7" handfree, встроенный коммутатор на 4 вызывные панели (Панель1), вход для подключения индивидуальной панели (Панель 2) и 2 входа подключения видеокамер.</t>
  </si>
  <si>
    <t>00-00162133</t>
  </si>
  <si>
    <t>00-00245038</t>
  </si>
  <si>
    <t>Mia HD - 4 Монитор цветного видеодомофона TFT LCD 7" 800x480, 1080/720p (AHD/CVI/TVI) и CVBS, Hands-Free, 5 вызывных панелей, 2 камеры, до 6-ти шт. в параллель. Питание 220В. Габариты 205х128х18 мм.</t>
  </si>
  <si>
    <t>00-00174756</t>
  </si>
  <si>
    <t>00-00174759</t>
  </si>
  <si>
    <t>00-00303746</t>
  </si>
  <si>
    <t>00-00305932</t>
  </si>
  <si>
    <t>00-00174594</t>
  </si>
  <si>
    <t>Mia Kit Комплект бюджетного домофона: монитор 7" Mia и вызывная панель Walle+ (медь). Монитор: цветной, TFT LCD 7" 800x480, PAL/NTSC, Hands-Free.  Питание 220В (встроенный БП). Габариты 205 х 128 х 18мм  Вызывная панель антивандальная, накладная, угол обзора  70 град., матрица 900 ТВЛ, CVBS (PAL), -40С...+50С, четырехпроводная схема подключения.</t>
  </si>
  <si>
    <t>00-00178611</t>
  </si>
  <si>
    <t>00-00178617</t>
  </si>
  <si>
    <t>00-00014349</t>
  </si>
  <si>
    <t>NEO (black) Монитор домофона, цв. TFT LCD 7", сенсорный экран, hands-free, 2 вх. для вызывных панелей, 2 вх. для видеокамер, до 4шт. в параллель, память кадры/ролики на SD, до 32ГБ, детектор движения, 220В, 210х116х25мм</t>
  </si>
  <si>
    <t>00-00015082</t>
  </si>
  <si>
    <t>00-00015536</t>
  </si>
  <si>
    <t>00-00244134</t>
  </si>
  <si>
    <t>00-00291047</t>
  </si>
  <si>
    <t>00-00079551</t>
  </si>
  <si>
    <t>00-00203925</t>
  </si>
  <si>
    <t>00-00244133</t>
  </si>
  <si>
    <t>00-00291048</t>
  </si>
  <si>
    <t>00-00295390</t>
  </si>
  <si>
    <t>00-00195597</t>
  </si>
  <si>
    <t>Rocky HD Монитор цветного видеодомофона, с поддержкой форматов AHD/CVI/TVI 1080р/720p или CVBS (PAL/NTSC)., Экран 7 дюймов, емкостной сенсорный, разрешение 1024x600, hands free. Подключение 2-х вызывных панелей, до 6 совместимых мониторов в одной системе. Выход HOOK для работы с блоками сопряжения подъездных домофонов. Дополнительный канал управления воротами.</t>
  </si>
  <si>
    <t>00-00204745</t>
  </si>
  <si>
    <t>00-00204746</t>
  </si>
  <si>
    <t>00-00190819</t>
  </si>
  <si>
    <t>00-00204608</t>
  </si>
  <si>
    <t>00-00204609</t>
  </si>
  <si>
    <t>00-00303745</t>
  </si>
  <si>
    <t>Rocky HD Wi-Fi (Black)</t>
  </si>
  <si>
    <t>Rocky HD Wi-Fi (Black) Монитор цветного видеодомофона, с поддержкой форматов AHD/CVI/TVI 1080р/720p или CVBS (PAL), с возможностью отправки уведомлений о вызове на смартфон, удаленный просмотр на смартфоне происходящего у вызывной панели, удаленное управление замками, дополнительный канал управления воротами. Возможен удаленный просмотр записей на SD карте. Экран 7 дюймов, емкостной сенсорный, разрешение 1024x600, hands free. Встроенный Wi-Fi модуль (может работать в беспроводных или проводных сетях Ethernet) с возможностью связи вызывных панелей с приложением "vhOme 2.2" для iOS и Android. Выход HOOK для работы с блоками сопряжения подъездных домофонов.</t>
  </si>
  <si>
    <t>00-00305931</t>
  </si>
  <si>
    <t>Rocky HD Wi-Fi (Black) VZ</t>
  </si>
  <si>
    <t>Rocky HD Wi-Fi (Black) VZ Монитор цветного видеодомофона, с поддержкой форматов AHD/CVI/TVI 1080р/720p или CVBS (PAL), с возможностью отправки уведомлений о вызове на смартфон, удаленный просмотр на смартфоне происходящего у вызывной панели, удаленное управление замками, дополнительный канал управления воротами. Возможен удаленный просмотр записей на SD карте. Экран 7 дюймов, емкостной сенсорный, разрешение 1024x600, hands free. Встроенный Wi-Fi модуль (может работать в беспроводных или проводных сетях Ethernet) с возможностью связи вызывных панелей с приложением "vhOme 2.2" для iOS и Android. Выход HOOK для работы с блоками сопряжения подъездных домофонов.</t>
  </si>
  <si>
    <t>00-00204451</t>
  </si>
  <si>
    <t>Selina HD M Монитор цветного видеодомофона 7 дюймов разрешение 1024х600, с поддержкой форматов AHD / TVI / CVI 1080р/720p/CVBS (PAL / NTSC), сенсорные кнопки, hands free, подключение 2-х вызывных панелей, 2-х видеокамер, до 6-ти мониторов в системе (при использовании совместимых мониторов). Встроенная память на 50 фото или 6 видео. Запись фото или видео на microSD карту до 128 ГБ (в комплект не входит). Запись по детектору движения, по одному каналу. Питание: 220/15В, Габариты: 175 х 150 х 14 мм</t>
  </si>
  <si>
    <t>00-00204452</t>
  </si>
  <si>
    <t xml:space="preserve">Selina HD M Tuya Монитор цветного видеодомофона 7 дюймов разрешение 1024х600, с поддержкой форматов AHD / TVI / CVI 1080р/720p/CVBS (PAL / NTSC) и отправкой уведомлений о вызове на смартфон через приложение "TuyaSmart", сенсорные кнопки, hands free, подключение 2-х вызывных панелей, 2-х видеокамер, до 6-ти мониторов в системе (при использовании совместимых мониторов). Встроенная память на 50 фото или 6 видео. Запись фото или видео на microSD карту до 128 ГБ (в комплект не входит). Запись по детектору движения, по одному каналу. Питание: 220/15В, Габариты: 175 х 150 х 14 мм </t>
  </si>
  <si>
    <t>00-00291049</t>
  </si>
  <si>
    <t>Selina HD M Tuya (Smart Life) VZ</t>
  </si>
  <si>
    <t>Selina HD M Tuya (Smart Life) VZ Монитор цветного видеодомофона 7 дюймов разрешение 1024х600, с поддержкой форматов AHD / TVI / CVI 1080р/720p/CVBS (PAL / NTSC) и отправкой уведомлений о вызове на смартфон через приложение «Smart Live» (TuyaSmart), сенсорные кнопки, hands free, подключение 1 вх от подъездного домофона,1 вх. от вызывной панели, 2 камеры. Встроенная память на 50 фото или 6 видео. Запись фото или видео на microSD карту до 128 ГБ (в комплект не входит). Запись по детектору движения, по одному каналу. Питание: 220/15В, Габариты: 175 х 150 х 14 мм</t>
  </si>
  <si>
    <t>00-00284920</t>
  </si>
  <si>
    <t>Selina HD M VZ</t>
  </si>
  <si>
    <t>Selina HD M VZ (обновленная версия) Адаптированный для координатных подъездных домофонов монитор цветного видеодомофона 7 дюймов с сенсорными кнопками и поддержкой форматов Full HD 1080p/HD 720p/CVBS, 175х150х14мм</t>
  </si>
  <si>
    <t>00-00305885</t>
  </si>
  <si>
    <t>00-00305929</t>
  </si>
  <si>
    <t>00-00292105</t>
  </si>
  <si>
    <t>00-00305497</t>
  </si>
  <si>
    <t>00-00305498</t>
  </si>
  <si>
    <t>00-00244136</t>
  </si>
  <si>
    <t>00-00291050</t>
  </si>
  <si>
    <t>00-00294983</t>
  </si>
  <si>
    <t>00-00292154</t>
  </si>
  <si>
    <t>00-00305928</t>
  </si>
  <si>
    <t>00-00068170</t>
  </si>
  <si>
    <t>Stich (медь)</t>
  </si>
  <si>
    <t>00-00037997</t>
  </si>
  <si>
    <t>Stich (черная)</t>
  </si>
  <si>
    <t>00-00184190</t>
  </si>
  <si>
    <t>00-00184191</t>
  </si>
  <si>
    <t>00-00090745</t>
  </si>
  <si>
    <t>00-00016992</t>
  </si>
  <si>
    <t>TS-08-Slim Tantos Источник стабилизированного питания 14.5В, 0.8А. Совместим с мониторами серий Lilu, Tango, Sherlock, Stark, Neo Slim, Prime Slim, Amelie Slim и трубкой TS-AD</t>
  </si>
  <si>
    <t>00-00096182</t>
  </si>
  <si>
    <t>TS-08-Slim 2 Источник стабилизированного питания 14.5В, 0.8А. Совместим с мониторами серий Lea, Selina, Rocky, Marilyn и панелью Corban Wi-Fi</t>
  </si>
  <si>
    <t>00-00017591</t>
  </si>
  <si>
    <t>TS-203HA Переговорная трубка аудиодомофона, 2-х проводная. Совместима с комплектом TS-203Kit, вызывными панелями AVC-1xx, JSB-Axx, KC-MD10. Кнопка отрывания замка- "сухие", нормально-разомкнутые контакты. Возможно параллельное подключение до 3-х трубок в одной системе. Цвет белый. Питание 220В</t>
  </si>
  <si>
    <t>00-00017593</t>
  </si>
  <si>
    <t>TS-203Kit Комплект аудиодомофона. Вызывная панель, аудиотрубка, накладной или врезной монтаж вызывной панели (в комплекте). Возможно подключение дополнительных трубок (до 3-х в одной системе). Питание 220В</t>
  </si>
  <si>
    <t>00-00041397</t>
  </si>
  <si>
    <t>TS-BR1</t>
  </si>
  <si>
    <t>TS-BR1 Кронштейн для мониторов Amelie (SD), Prime (+,SD), NEO (+, GSM), серии LILU</t>
  </si>
  <si>
    <t>00-00096177</t>
  </si>
  <si>
    <t>TS-BR4 Кронштейн для мониторов серии Marilyn, Selina</t>
  </si>
  <si>
    <t>00-00096178</t>
  </si>
  <si>
    <t>TS-BR5 Кронштейн для мониторов серии Rocky</t>
  </si>
  <si>
    <t>00-00028232</t>
  </si>
  <si>
    <t>00-00089482</t>
  </si>
  <si>
    <t>TS-NC08 Модуль резервного хранения базы ключей для панелей серии TS-VPS-xx. Работает с прошивками панелей 4.22 и выше.</t>
  </si>
  <si>
    <t>00-00089425</t>
  </si>
  <si>
    <t>00-00203000</t>
  </si>
  <si>
    <t>TS-TUYA</t>
  </si>
  <si>
    <t>00-00169685</t>
  </si>
  <si>
    <t>TS-Visor (козырёк)</t>
  </si>
  <si>
    <t>TS-Visor Козырек для вызывной панели. Совместим с вызывными панелями серий iPanel и Triniti</t>
  </si>
  <si>
    <t>00-00186970</t>
  </si>
  <si>
    <t xml:space="preserve">TS-БВГ Блок видеосигнала гальванический. Устройство для гальванической развязки аналогового видеосигнала (видеотрансформатор). </t>
  </si>
  <si>
    <t>00-00162627</t>
  </si>
  <si>
    <t>00-00181735</t>
  </si>
  <si>
    <t>00-00015501</t>
  </si>
  <si>
    <t>WALLE (медь)</t>
  </si>
  <si>
    <t>00-00016669</t>
  </si>
  <si>
    <t>WALLE (серебро)</t>
  </si>
  <si>
    <t>WALLE (серебро) Цветная вызывная панель видеодомофона (накладная), белая адаптивная подсветка, 4-х проводная, вандалозащищенная, с козырьком и уголком, реле управления замком</t>
  </si>
  <si>
    <t>00-00184192</t>
  </si>
  <si>
    <t>00-00184458</t>
  </si>
  <si>
    <t>00-00096750</t>
  </si>
  <si>
    <t>WALLE+ (асфальт)</t>
  </si>
  <si>
    <t>00-00096749</t>
  </si>
  <si>
    <t>WALLE+ (медь)</t>
  </si>
  <si>
    <t>00-00001371</t>
  </si>
  <si>
    <t>00-00179423</t>
  </si>
  <si>
    <t>00-00096183</t>
  </si>
  <si>
    <t>00-00011049</t>
  </si>
  <si>
    <t>TANTOS_БП2</t>
  </si>
  <si>
    <t>00-00203103</t>
  </si>
  <si>
    <t>00-00034714</t>
  </si>
  <si>
    <t>00-00011261</t>
  </si>
  <si>
    <t>00-00006311</t>
  </si>
  <si>
    <t>00-00007812</t>
  </si>
  <si>
    <t>00-00005751</t>
  </si>
  <si>
    <t>00-00007798</t>
  </si>
  <si>
    <t>00-00007815</t>
  </si>
  <si>
    <t>ББП-20 TS Lux (пластик)</t>
  </si>
  <si>
    <t>00-00012822</t>
  </si>
  <si>
    <t>00-00007494</t>
  </si>
  <si>
    <t>00-00007799</t>
  </si>
  <si>
    <t>00-00082618</t>
  </si>
  <si>
    <t>00-00011054</t>
  </si>
  <si>
    <t>00-00113143</t>
  </si>
  <si>
    <t>TANTOS_БП</t>
  </si>
  <si>
    <t>TPs-12/1А Стабилизированный блок питания импульсного типа 12В 1А. Защита от КЗ</t>
  </si>
  <si>
    <t>00-00113596</t>
  </si>
  <si>
    <t>00-00025067</t>
  </si>
  <si>
    <t>00-00006914</t>
  </si>
  <si>
    <t>00-00016634</t>
  </si>
  <si>
    <t>00-00011267</t>
  </si>
  <si>
    <t>00-00012832</t>
  </si>
  <si>
    <t>00-00112804</t>
  </si>
  <si>
    <t>00-00016635</t>
  </si>
  <si>
    <t>00-00027137</t>
  </si>
  <si>
    <t>00-00016636</t>
  </si>
  <si>
    <t>00-00162112</t>
  </si>
  <si>
    <t>00-00018499</t>
  </si>
  <si>
    <t>00-00016637</t>
  </si>
  <si>
    <t>00-00016640</t>
  </si>
  <si>
    <t>00-00006355</t>
  </si>
  <si>
    <t>00-00048152</t>
  </si>
  <si>
    <t>00-00011274</t>
  </si>
  <si>
    <t>00-00017472</t>
  </si>
  <si>
    <t>00-00006346</t>
  </si>
  <si>
    <t>00-00017390</t>
  </si>
  <si>
    <t>00-00016990</t>
  </si>
  <si>
    <t>00-00017481</t>
  </si>
  <si>
    <t>00-00036402</t>
  </si>
  <si>
    <t>00-00017175</t>
  </si>
  <si>
    <t>00-00103473</t>
  </si>
  <si>
    <t>00-00011947</t>
  </si>
  <si>
    <t>00-00039314</t>
  </si>
  <si>
    <t>00-00075852</t>
  </si>
  <si>
    <t>00-00112818</t>
  </si>
  <si>
    <t>00-00017776</t>
  </si>
  <si>
    <t>00-00017487</t>
  </si>
  <si>
    <t>00-00121159</t>
  </si>
  <si>
    <t>00-00016158</t>
  </si>
  <si>
    <t>00-00066369</t>
  </si>
  <si>
    <t>00-00017777</t>
  </si>
  <si>
    <t>00-00011241</t>
  </si>
  <si>
    <t>00-00029421</t>
  </si>
  <si>
    <t>00-00116965</t>
  </si>
  <si>
    <t>00-00091219</t>
  </si>
  <si>
    <t>00-00113120</t>
  </si>
  <si>
    <t>00-00014186</t>
  </si>
  <si>
    <t>00-00066353</t>
  </si>
  <si>
    <t>00-00113294</t>
  </si>
  <si>
    <t>00-00036754</t>
  </si>
  <si>
    <t>00-00075851</t>
  </si>
  <si>
    <t>00-00124466</t>
  </si>
  <si>
    <t>00-00112385</t>
  </si>
  <si>
    <t>TANTOS_АКБ</t>
  </si>
  <si>
    <t>00-00019875</t>
  </si>
  <si>
    <t>00-00001991</t>
  </si>
  <si>
    <t>00-00020616</t>
  </si>
  <si>
    <t>00-00001992</t>
  </si>
  <si>
    <t>00-00112387</t>
  </si>
  <si>
    <t>Аккумулятор 12В 7 А∙ч (TS 1207) Tantos Аккумуляторная батарея свинцово-кислотная, AGM</t>
  </si>
  <si>
    <t>00-00015691</t>
  </si>
  <si>
    <t>Tantos InView 2.5X</t>
  </si>
  <si>
    <t>TANTOS_SOFT</t>
  </si>
  <si>
    <t>Tantos InView 2.5X  Лицензия на одну камеру для программного обеспечения Tantos InView 2.5X</t>
  </si>
  <si>
    <t>00-00295549</t>
  </si>
  <si>
    <t>00-00295544</t>
  </si>
  <si>
    <t>00-00305950</t>
  </si>
  <si>
    <t>TSn-8FP10G2 Коммутатор 8x100Мбит/с PoE порта + 2x100Мбит/с порта Uplink</t>
  </si>
  <si>
    <t>00-00079707</t>
  </si>
  <si>
    <t>00-00295559</t>
  </si>
  <si>
    <t>00-00295557</t>
  </si>
  <si>
    <t>00-00183945</t>
  </si>
  <si>
    <t>TSn-EPOE-U Уличный (IP67) POE-удлинитель для увеличения расстояния передачи 10/100 Ethernet + PoE по кабелю витой пары дополнительно на 100 м.</t>
  </si>
  <si>
    <t>00-00090378</t>
  </si>
  <si>
    <t>00-00077728</t>
  </si>
  <si>
    <t>00-00295561</t>
  </si>
  <si>
    <t>00-00295556</t>
  </si>
  <si>
    <t>00-00295555</t>
  </si>
  <si>
    <t>00-00295554</t>
  </si>
  <si>
    <t xml:space="preserve">TS-S1210 </t>
  </si>
  <si>
    <t>00-00069130</t>
  </si>
  <si>
    <t>TANTOS_IP</t>
  </si>
  <si>
    <t>00-00122954</t>
  </si>
  <si>
    <t>00-00211205</t>
  </si>
  <si>
    <t>TSi-BSS9-30 Лента хомутная нержавеющая (30м / 9мм)</t>
  </si>
  <si>
    <t>00-00211206</t>
  </si>
  <si>
    <t>TSi-BGS9-30 Лента хомутная оцинкованная (30м / 9мм)</t>
  </si>
  <si>
    <t>00-00211207</t>
  </si>
  <si>
    <t>TSi-LK9 Замок хомутной ленты (9мм)</t>
  </si>
  <si>
    <t>00-00254447</t>
  </si>
  <si>
    <t>00-00211208</t>
  </si>
  <si>
    <t>TSi-CH90 Защитный козырек для купольных камер ф 90 мм.</t>
  </si>
  <si>
    <t>00-00211209</t>
  </si>
  <si>
    <t>TSi-CH112 Защитный козырек для купольных камер ф 112 мм.</t>
  </si>
  <si>
    <t>00-00211210</t>
  </si>
  <si>
    <t>TSi-CH122 Защитный козырек для купольных камер ф 122 мм.</t>
  </si>
  <si>
    <t>00-00201435</t>
  </si>
  <si>
    <t>00-00201436</t>
  </si>
  <si>
    <t>TSi-СM02 Кронштейн универсальный для видеокамер на угол зданий (двойной).</t>
  </si>
  <si>
    <t>00-00204934</t>
  </si>
  <si>
    <t>00-00122959</t>
  </si>
  <si>
    <t>00-00244631</t>
  </si>
  <si>
    <t>Tsi-Ee25FPN</t>
  </si>
  <si>
    <t>Tsi-Ee25FPN IP видеокамера уличная купольная с LED подсветкой белого цвета, двухмегапиксельная</t>
  </si>
  <si>
    <t>00-00126757</t>
  </si>
  <si>
    <t>00-00244633</t>
  </si>
  <si>
    <t>TSi-Ee50FPN IP видеокамера уличная цилиндрическая с LED подсветкой белого цвета, пятимегапиксельная</t>
  </si>
  <si>
    <t>00-00122952</t>
  </si>
  <si>
    <t>00-00092565</t>
  </si>
  <si>
    <t>TSi-JB01 Монтажная (коммутационная) коробка для видеокамер Tantos. 145×145×55мм</t>
  </si>
  <si>
    <t>00-00200623</t>
  </si>
  <si>
    <t>TSi-JB02 Монтажная коробка для установки и подключения  видеокамер.</t>
  </si>
  <si>
    <t>00-00200624</t>
  </si>
  <si>
    <t>TSi-JB02L Монтажная коробка для установки и подключения уличных видеокамер.</t>
  </si>
  <si>
    <t>00-00200625</t>
  </si>
  <si>
    <t>TSi-JB03 Монтажная коробка для установки и подключения видеокамер</t>
  </si>
  <si>
    <t>00-00200626</t>
  </si>
  <si>
    <t>TSi-JB03L Монтажная коробка для установки и подключения уличных видеокамер.</t>
  </si>
  <si>
    <t>00-00298105</t>
  </si>
  <si>
    <t>TSi-JB04 Монтажная коробка для установки и подключения  видеокамер.</t>
  </si>
  <si>
    <t>00-00189171</t>
  </si>
  <si>
    <t>00-00122956</t>
  </si>
  <si>
    <t>00-00244630</t>
  </si>
  <si>
    <t>Tsi-Pe25FPN</t>
  </si>
  <si>
    <t>Tsi-Pe25FPN IP видеокамера уличная цилиндрическая с LED подсветкой белого цвета, двухмегапиксельная</t>
  </si>
  <si>
    <t>00-00122957</t>
  </si>
  <si>
    <t>00-00124865</t>
  </si>
  <si>
    <t>00-00244632</t>
  </si>
  <si>
    <t>TSi-Pe50FPN IP видеокамера уличная цилиндрическая с LED подсветкой белого цвета</t>
  </si>
  <si>
    <t>00-00126755</t>
  </si>
  <si>
    <t>00-00122951</t>
  </si>
  <si>
    <t>00-00254446</t>
  </si>
  <si>
    <t>00-00201432</t>
  </si>
  <si>
    <t xml:space="preserve">TSi-PM01 Кронштейн универсальный для видеокамер на столб. </t>
  </si>
  <si>
    <t>00-00201433</t>
  </si>
  <si>
    <t>TSi-PM02 Кронштейн универсальный для видеокамер на столб (двойной).</t>
  </si>
  <si>
    <t>00-00201437</t>
  </si>
  <si>
    <t>TSi-WM01 Кронштейн универсальный для видеокамер на плоскость, стену.</t>
  </si>
  <si>
    <t>00-00201438</t>
  </si>
  <si>
    <t>TSi-WM02 Кронштейн универсальный для видеокамер на плоскость, стену (двойной).</t>
  </si>
  <si>
    <t>00-00126759</t>
  </si>
  <si>
    <t>00-00162445</t>
  </si>
  <si>
    <t>00-00254449</t>
  </si>
  <si>
    <t>00-00122963</t>
  </si>
  <si>
    <t>00-00244659</t>
  </si>
  <si>
    <t>TSr-NV04155P Сетевой 4 канальный H.265+/H.264+ регистратор для IP камер со встроенным 4 портовым PoE коммутатором.</t>
  </si>
  <si>
    <t>00-00244661</t>
  </si>
  <si>
    <t>TSr-NV08155P Сетевой 8 канальный H.265+/H.264+ регистратор для IP камер со встроенным 8 портовым PoE коммутатором</t>
  </si>
  <si>
    <t>00-00122964</t>
  </si>
  <si>
    <t>00-00292066</t>
  </si>
  <si>
    <t>TSr-NV16255P Сетевой 16 канальный H.265+/H.264+ регистратор для IP камер со встроенным 16 портовым PoE коммутатором.</t>
  </si>
  <si>
    <t>00-00040043</t>
  </si>
  <si>
    <t>TSr-NV32251 Сетевой 32 канальный регистратор для IP камер с поддержкой аналитики (2 HDD)</t>
  </si>
  <si>
    <t>00-00081435</t>
  </si>
  <si>
    <t>TANTOS_HOME</t>
  </si>
  <si>
    <t>00-00203073</t>
  </si>
  <si>
    <t>TS-WPD101 Умный беспроводной WiFi детектор движения.</t>
  </si>
  <si>
    <t>TANTOS_HD</t>
  </si>
  <si>
    <t>00-00156316</t>
  </si>
  <si>
    <t>00-00169711</t>
  </si>
  <si>
    <t>00-00156688</t>
  </si>
  <si>
    <t>00-00244637</t>
  </si>
  <si>
    <t>TSc-Ee2FN Уличная купольная универсальная видеокамера UVC (AHD, TVI, CVI, CVBS) с LED подсветкой белого цвета</t>
  </si>
  <si>
    <t>00-00169705</t>
  </si>
  <si>
    <t>00-00244658</t>
  </si>
  <si>
    <t>TSc-Ee5FN Уличная купольная универсальная видеокамера UVC (AHD, TVI, CVI, CVBS) с LED подсветкой белого цвета, пятимегапиксельная</t>
  </si>
  <si>
    <t>00-00186908</t>
  </si>
  <si>
    <t>TSc-E2FA Купольная универсальная видеокамера UVC (AHD, TVI, CVI, CVBS) с LED подсветкой белого цвета, двухмегапиксельная 1920х1080х25к/с</t>
  </si>
  <si>
    <t>00-00169712</t>
  </si>
  <si>
    <t>00-00156691</t>
  </si>
  <si>
    <t>00-00156692</t>
  </si>
  <si>
    <t>00-00186907</t>
  </si>
  <si>
    <t>TSc-P2FA Уличная цилиндрическая универсальная видеокамера UVC (AHD, TVI, CVI, CVBS) с ИК подсветкой 30м, двухмегапиксельная 1920х1080х25к/с</t>
  </si>
  <si>
    <t>00-00157590</t>
  </si>
  <si>
    <t>00-00157592</t>
  </si>
  <si>
    <t>00-00157594</t>
  </si>
  <si>
    <t>00-00244634</t>
  </si>
  <si>
    <t>TSc-Pe2FN Уличная цилиндрическая универсальная видеокамера UVC (AHD, TVI, CVI, CVBS) с LED подсветкой белого цвета, двухмегапиксельная</t>
  </si>
  <si>
    <t>00-00244638</t>
  </si>
  <si>
    <t>TSc-Pe5FN Уличная цилиндрическая универсальная видеокамера UVC (AHD, TVI, CVI, CVBS) с LED подсветкой белого цвета, пятимегапиксельная</t>
  </si>
  <si>
    <t>00-00157595</t>
  </si>
  <si>
    <t>00-00144563</t>
  </si>
  <si>
    <t>TANTOS_DVR</t>
  </si>
  <si>
    <t>00-00101025</t>
  </si>
  <si>
    <t>00-00189175</t>
  </si>
  <si>
    <t>00-00024557</t>
  </si>
  <si>
    <t>00-00024556</t>
  </si>
  <si>
    <t>00-00024555</t>
  </si>
  <si>
    <t>00-00024554</t>
  </si>
  <si>
    <t>00-00018765</t>
  </si>
  <si>
    <t>00-00018754</t>
  </si>
  <si>
    <t>00-00017367</t>
  </si>
  <si>
    <t>00-00017368</t>
  </si>
  <si>
    <t>00-00034636</t>
  </si>
  <si>
    <t>00-00034762</t>
  </si>
  <si>
    <t>00-00034635</t>
  </si>
  <si>
    <t>00-00016327</t>
  </si>
  <si>
    <t>Джек RJ-45 8P-8C CAT5e Ts (100шт/уп)</t>
  </si>
  <si>
    <t>00-00017068</t>
  </si>
  <si>
    <t>00-00017301</t>
  </si>
  <si>
    <t>00-00008541</t>
  </si>
  <si>
    <t>00-00007393</t>
  </si>
  <si>
    <t>00-00024711</t>
  </si>
  <si>
    <t>00-00008542</t>
  </si>
  <si>
    <t>00-00017013</t>
  </si>
  <si>
    <t>00-00008540</t>
  </si>
  <si>
    <t>РАЗЪЕМ TS BNC штекер под винт с пружиной, металл (2) 100шт/уп</t>
  </si>
  <si>
    <t>00-00006430</t>
  </si>
  <si>
    <t>00-00008543</t>
  </si>
  <si>
    <t>00-00016643</t>
  </si>
  <si>
    <t>00-00002002</t>
  </si>
  <si>
    <t>00-00029401</t>
  </si>
  <si>
    <t>00-00012827</t>
  </si>
  <si>
    <t>00-00018753</t>
  </si>
  <si>
    <t>00-00008538</t>
  </si>
  <si>
    <t>00-00016644</t>
  </si>
  <si>
    <t>РАЗЪЕМ TS DC штекер питания с клеммной колодкой, под винт, LUX (с жёлтым колпачком защиты от замыкания контактов)</t>
  </si>
  <si>
    <t>00-00006284</t>
  </si>
  <si>
    <t>00-00016645</t>
  </si>
  <si>
    <t>00-00069614</t>
  </si>
  <si>
    <t>РАЗЪЕМ TS F штекер RG-6, вкручивающийся</t>
  </si>
  <si>
    <t>00-00006457</t>
  </si>
  <si>
    <t>00-00007801</t>
  </si>
  <si>
    <t>00-00039085</t>
  </si>
  <si>
    <t>Соединительный шнур TS CCTV (BNC-BNC) 1.5m  Tantos</t>
  </si>
  <si>
    <t>00-00018738</t>
  </si>
  <si>
    <t>Соединительный шнур TS CCTV (BNC-BNC) 3m  Tantos</t>
  </si>
  <si>
    <t>00-00011504</t>
  </si>
  <si>
    <t>Соединительный шнур TS CCTV (BNC+DC) 20М  Tantos</t>
  </si>
  <si>
    <t>00-00007106</t>
  </si>
  <si>
    <t>TL-112 Оповещатель охранно-пожарный звуковой</t>
  </si>
  <si>
    <t>00-00295285</t>
  </si>
  <si>
    <t>EasyMon-WiFi (PoE)</t>
  </si>
  <si>
    <t>00-00244530</t>
  </si>
  <si>
    <t>00-00244531</t>
  </si>
  <si>
    <t>Easy-Surface Козырек для накладной установки вызывной панели EasyBuild</t>
  </si>
  <si>
    <t>TS-S1109</t>
  </si>
  <si>
    <t>TS-S1105</t>
  </si>
  <si>
    <t>TSn-B8FP10G2</t>
  </si>
  <si>
    <t>TSn-16FP18G2S1</t>
  </si>
  <si>
    <t>00-00307281</t>
  </si>
  <si>
    <t>00-00295546</t>
  </si>
  <si>
    <t>00-00295551</t>
  </si>
  <si>
    <t>00-00295563</t>
  </si>
  <si>
    <t>00-00292287</t>
  </si>
  <si>
    <t>00-00292288</t>
  </si>
  <si>
    <t>00-00285396</t>
  </si>
  <si>
    <t>00-00285394</t>
  </si>
  <si>
    <t>00-00244589</t>
  </si>
  <si>
    <t>00-00244587</t>
  </si>
  <si>
    <t>TS-BR6 Кронштейн для мониторов серии SE (Amelie SE, Prime SE, NEO SE, Stark SE)</t>
  </si>
  <si>
    <t>iЗвонок</t>
  </si>
  <si>
    <t>iЛампа</t>
  </si>
  <si>
    <t>iЛюстра</t>
  </si>
  <si>
    <t>00-00305936</t>
  </si>
  <si>
    <t>00-00305937</t>
  </si>
  <si>
    <t>00-00305938</t>
  </si>
  <si>
    <t>2МП Wi-Fi камера для дома в уличном светильнике, Tuya</t>
  </si>
  <si>
    <t>Автономный контроллер (без корпуса). Протокол подключения считывателей TM или Wiegand-26, питание DC 9-24 В, ток коммутации 3 А, 2 мастер ключа, память до 1000 пользовательских ключей, время открывания замка от 1 до 127 сек, раздельное управление зуммером и светодиодом считывателя. Рабочая температура: -35...+50°С.</t>
  </si>
  <si>
    <t>Считыватель карт Em-Marine, рабочая частота 125 кГц, выходной протокол Wiegand-26/34, дальность считывания 5-10 см, питание 12 В, рабочая температура: -30..+50°С. Цвет: чёрный.</t>
  </si>
  <si>
    <t>Считыватель карт Em-Marine, рабочая частота 125 кГц, выходной протокол Wiegand-26/34, дальность считывания 5-10 см, питание 12 В, рабочая температура: -30..+50°С. Цвет: белый.</t>
  </si>
  <si>
    <t>Считыватель карт Mifare, рабочая частота 13,56 МГц, выходной протокол Wiegand-26, дальность считывания 5-8 см, питание 12 В, рабочая температура: -20..+50°С, Цвет: черный.</t>
  </si>
  <si>
    <t>Считыватель карт Mifare, рабочая частота 13,56 МГц, выходной протокол Wiegand-26, дальность считывания 5-8 см, питание 12 В, рабочая температура: -20..+50°С, Цвет: белый.</t>
  </si>
  <si>
    <t>Считыватель карт формата Em-Marine в металлическом корпусе. Рабочая частота 125 кГц, выходной протокол Wiegand-26, питание 9-18 В, рабочая температура: -40...+60°С, класс защиты IP66.</t>
  </si>
  <si>
    <t>Считыватель карт формата Mifare в металлическом корпусе. Рабочая частота 13,56 МГц, выходной протокол Wiegand-26, питание 9-18 В, рабочая температура: -40...+60°С, класс защиты IP66.</t>
  </si>
  <si>
    <t>Считыватель карт мультиформатный Em-Marine, HID Prox и Mifare в металлическом корпусе. Выходной протокол Wiegand-26, питание 9-18 В, рабочая температура: -40...+60°С, класс защиты IP66.</t>
  </si>
  <si>
    <t>Считыватель QR-кода и карт формата Mifare для врезного монтажа. Интерфейсы Wiegand-26,-34, RS-485, RS-232, USB. Встроенная, светодиодная подсветка, с защитой от засветки. Питание 12-15 В, рабочая температура: -20...+70°С.</t>
  </si>
  <si>
    <t>Считыватель QR-кода и карт формата Em-Marine для накладного монтажа. Интерфейсы Wiegand-26,-34. Питание 12-15 В, рабочая температура: -20...+70°С.</t>
  </si>
  <si>
    <t>Считыватель QR-кода и карт формата Mifare для накладного монтажа. Интерфейсы Wiegand-26,-34. Питание 12-15 В, рабочая температура: -20...+70°С.</t>
  </si>
  <si>
    <t>Настольный USB-считыватель карт формата Em-Marine. Предназначен для ввода номера бесконтактного идентификатора в текстовое поле любого программного обеспечения. Рабочая частота 125 кГц, дистанция чтения не менее 3 см, интерфейс USB 2.0, питание 5 В через USB-порт, ток не более 100 мА, рабочая температура: -10...+60°С. Совместим с ОС: Windows XP, 7, 8, 8.1, 10.</t>
  </si>
  <si>
    <t>Кодонаборная панель со встроенным контроллером и считывателем карт Em-Marine. Два индикатора статуса в режиме ожидания горят ровным красным светом. Память 1000 кодов и карт, возможна работа в режимах: карта + код / карта или код / только карта. Питание DC 12 В, не более 80 мА, рабочая температура: -40...+60°С. Класс защиты оболочки: IP66. Материал корпуса: цинковый сплав.</t>
  </si>
  <si>
    <t>Кодонаборная панель со встроенным контроллером и считывателем карт Em-Marine / Mifare. Трехцветный индикатор статуса, звуковая индикация. Память 1000 кодов и карт, возможна работа в режимах: карта + код / карта или код / только карта. Автономный режим или режим считывателя с выходом Wiegand-26/44. Питание DC 12-18 В, рабочая температура: -40...+60°С. Класс защиты оболочки: IP66. Материал корпуса: пластик.</t>
  </si>
  <si>
    <t>Кодонаборная панель со встроенным контроллером и считывателем карт Em-Marine. Трехцветный индикатор статуса, звуковая индикация. Память 1000 кодов и карт, возможна работа в режимах: карта + код / карта или код / только карта. Автономный режим или режим считывателя с выходом Wiegand-26/37. Питание DC 12-18 В, рабочая температура: -40...+60°С. Класс защиты оболочки: IP66. Материал корпуса: цинковый сплав и пластик.</t>
  </si>
  <si>
    <t>Ключ Touch Memory TM1990A-F5 с пластиковым держателем. Cодержит записанный лазером регистрационный номер, который включает уникальный 48-битный заводской номер, 8 бит CRC и 8-битный код семейства (01H). Обмен данными происходит по протоколу 1-Wire. Рабочая температура: -40...+85°C. Цвет пластикового держателя: черный, синий, зеленый, желтый, красный.</t>
  </si>
  <si>
    <t>Доводчик дверной. Усилие EN2, вес двери до 50 кг. Две регулировки: скорость закрывания и скорость доводки. Рабочая температура: -35...+60°С. Материал: алюминий. Цвет: графит, серебро, белый, коричневый, черный.</t>
  </si>
  <si>
    <t>Доводчик дверной. Усилие EN3, вес двери до 75 кг. Две регулировки: скорость закрывания и скорость доводки. Рабочая температура: -35...+60°С. Материал: алюминий. Цвет: графит, серебро, белый, коричневый, черный.</t>
  </si>
  <si>
    <t>Доводчик дверной. Усилие EN4, вес двери до 100 кг. Две регулировки: скорость закрывания и скорость доводки. Рабочая температура: -35...+60°С. Материал: алюминий. Цвет: графит, серебро, белый.</t>
  </si>
  <si>
    <t>Amelie HD SE Slim</t>
  </si>
  <si>
    <t>Amelie HD SE M</t>
  </si>
  <si>
    <t>Marilyn HD s Wi-Fi</t>
  </si>
  <si>
    <t>iPanel 2 HD</t>
  </si>
  <si>
    <t>iPanel 2 HD (Metal)</t>
  </si>
  <si>
    <t>iPanel 2 HD на 2 аб. (Metal)</t>
  </si>
  <si>
    <t>iPanel 2 HD на 4 аб. (Metal)</t>
  </si>
  <si>
    <t>iPanel 2 HD EM</t>
  </si>
  <si>
    <t>iPanel 2 HD EM KBD</t>
  </si>
  <si>
    <t>Marilyn HD s Wi-Fi (VZ или XL)</t>
  </si>
  <si>
    <t>Amelie HD SE (White)</t>
  </si>
  <si>
    <t>Amelie HD SE (White) VZ</t>
  </si>
  <si>
    <t>Amelie HD SE M (White)</t>
  </si>
  <si>
    <t>Amelie HD SE M (White) VZ</t>
  </si>
  <si>
    <t>Amelie HD SE (White) Монитор цветного видеодомофона, с поддержкой форматов AHD / TVI / CVI 1080р/720p или CVBS (PAL/NTSC). Экран 7 дюймов, разрешение 1024х600, управление сенсорными кнопками, hands free. Подключение 2-х вызывных панелей. Подключение 2-х видеокамер, до 4-х мониторов в системе (серии Classic). Выход HOOK/GATE. Встроенный блок питания. Габариты: 186х108х20мм.</t>
  </si>
  <si>
    <t>Amelie HD SE (White) VZ Монитор цветного видеодомофона, Экран 7 дюймов, разрешение 1024х600, управление сенсорными кнопками, с поддержкой форматов AHD/CVI/TVI с разрешением 1080p/720p или CVBS (PAL/NTSC), Hands free, 1 вх от подъездного домофона,1 вх. от вызывной панели, 2 камеры, адаптирован для работы с координатным подъездным домофоном. Питание 220В. Габариты: 186х108х20мм.</t>
  </si>
  <si>
    <t>Amelie HD SE M (White) Монитор цветного видеодомофона, с поддержкой форматов AHD / TVI / CVI 1080р/720p или CVBS (PAL/NTSC), Экран 7 дюймов, разрешение 1024х600, управление сенсорными кнопками, hands free. Подключение 2-х вызывных панелей. Подключение 2-х видеокамер, до 4-х мониторов в системе (серии Classic).Запись фото или видео на microSD карту от 8 до 256 ГБ (в комплект не входит). Запись по детектору движения, по одному каналу. Выход HOOK/GATE. Встроенный блок питания. Габариты: 186х108х20мм.</t>
  </si>
  <si>
    <t>Amelie HD SE M (White) VZ Монитор цветного видеодомофона, с поддержкой форматов AHD / TVI / CVI 1080р/720p или CVBS (PAL/NTSC), Экран 7 дюймов, разрешение 1024х600, управление сенсорными кнопками без подсветки, hands free. 1 вх от подъездного домофона, 1 вх. от вызывной панели, 2 вх. для видеокамер, адаптирован под координатные домофоны. Запись фото или видео на microSD карту от 8 до 256 ГБ (в комплект не входит). Запись по детектору движения, по одному каналу. Встроенный блок питания. Габариты: 186х108х20мм.</t>
  </si>
  <si>
    <t>Amelie HD SE Slim (Black)</t>
  </si>
  <si>
    <t xml:space="preserve">Amelie HD SE Slim (Black) VZ </t>
  </si>
  <si>
    <t>Amelie HD SE Slim (Black) Монитор цветного видеодомофона, с поддержкой форматов AHD / TVI / CVI 1080р/720p или CVBS (PAL/NTSC). Экран 7 дюймов, разрешение 1024х600, управление сенсорными кнопками, hands free. Подключение 2-х вызывных панелей. Подключение 2-х видеокамер, до 4-х мониторов в системе (серии Classic). Выход HOOK/GATE. Встроенный блок питания. Габариты: 175х112х20мм. Цвет: черный</t>
  </si>
  <si>
    <t>Amelie HD SE Slim (White)</t>
  </si>
  <si>
    <t xml:space="preserve">Amelie HD SE Slim (White) VZ </t>
  </si>
  <si>
    <t>Amelie HD SE Slim (White) Монитор цветного видеодомофона, с поддержкой форматов AHD / TVI / CVI 1080р/720p или CVBS (PAL/NTSC). Экран 7 дюймов, разрешение 1024х600, управление сенсорными кнопками, hands free. Подключение 2-х вызывных панелей. Подключение 2-х видеокамер, до 4-х мониторов в системе (серии Classic). Выход HOOK/GATE. Встроенный блок питания. Габариты: 175х112х20мм.</t>
  </si>
  <si>
    <t>Amelie HD SE Slim (White) VZ Монитор цветного видеодомофона, Экран 7 дюймов, разрешение 1024х600, управление сенсорными кнопками, с поддержкой форматов AHD/CVI/TVI с разрешением 1080p/720p или CVBS (PAL/NTSC), Hands free, 1 вх от подъездного домофона,1 вх. от вызывной панели, 2 камеры, адаптирован для работы с координатным подъездным домофоном. Питание 220В. Габариты: 175х112х20мм.</t>
  </si>
  <si>
    <t>iPanel 2 + (Black)</t>
  </si>
  <si>
    <t>iPanel 2 HD (Black)</t>
  </si>
  <si>
    <t>iPanel 2 + (Metal)</t>
  </si>
  <si>
    <t>iPanel 2 (Metal)</t>
  </si>
  <si>
    <t>iPanel 2 на 2 аб. (Metal)</t>
  </si>
  <si>
    <t>iPanel 2 на 4 аб. (Metal)</t>
  </si>
  <si>
    <t>iPanel 2 + (White)</t>
  </si>
  <si>
    <t>iPanel 2 HD (White)</t>
  </si>
  <si>
    <t>iPanel 2 HD EM (Black)</t>
  </si>
  <si>
    <t>iPanel 2 HD EM (White)</t>
  </si>
  <si>
    <t xml:space="preserve">iPanel 2 HD EM KBD (Black) </t>
  </si>
  <si>
    <t>iPanel 2 HD EM KBD (White)</t>
  </si>
  <si>
    <t>iPanel 2 HD EM KBD (White) Вызывная панель видеодомофона, накладная, формата AHD 1080p с переключением в 720p или CVBS), угол обзора 110 град. в режиме AHD 1080p , ИК подсветка и мех. ИК фильтр, рабочая температура: -25С...+60С, IP65, четырехпроводная схема подключения. Кодонаборная клавиатура и встроенный считыватель с автономным контроллером на 150 карт формата Em-marin или с выходом Wiegand-26 в зависимости от схемы подключения. В комплекте 2 карты формата Em-marin.</t>
  </si>
  <si>
    <t>Marilyn HD s (White) VZ</t>
  </si>
  <si>
    <t>Marilyn HD s (White) XL</t>
  </si>
  <si>
    <t>Mia (White)</t>
  </si>
  <si>
    <t>Mia HD (White)</t>
  </si>
  <si>
    <t>Mia HD (White) VZ</t>
  </si>
  <si>
    <t>Mia HD (White) XL</t>
  </si>
  <si>
    <t>Mia (White) - 4</t>
  </si>
  <si>
    <t>Mia HD (White) - 4</t>
  </si>
  <si>
    <t>Mia Kit (White)</t>
  </si>
  <si>
    <t>Mia (White) VZ</t>
  </si>
  <si>
    <t>Mia (White) XL</t>
  </si>
  <si>
    <t>Marilyn HD s (White)</t>
  </si>
  <si>
    <t>Marilyn HD Wi-Fi IPS (Black)</t>
  </si>
  <si>
    <t>Marilyn HD Wi-Fi IPS (White)</t>
  </si>
  <si>
    <t>Marilyn HD Wi-Fi IPS (Black) VZ</t>
  </si>
  <si>
    <t>Marilyn HD Wi-Fi IPS (Black) XL</t>
  </si>
  <si>
    <t>Marilyn HD Wi-Fi IPS (White) VZ</t>
  </si>
  <si>
    <t>Marilyn HD Wi-Fi IPS (White) XL</t>
  </si>
  <si>
    <t>Marilyn HD Wi-Fi s (Black)</t>
  </si>
  <si>
    <t>Marilyn HD Wi-Fi s (White)</t>
  </si>
  <si>
    <t xml:space="preserve">Marilyn HD s Wi-Fi (White) VZ </t>
  </si>
  <si>
    <t>Marilyn HD s Wi-Fi (White) XL</t>
  </si>
  <si>
    <t>Mia HD (Black)</t>
  </si>
  <si>
    <t>Mia HD (Black) VZ</t>
  </si>
  <si>
    <t>NEO (Black)</t>
  </si>
  <si>
    <t>NEO (Black) VZ</t>
  </si>
  <si>
    <t>NEO (Black) XL</t>
  </si>
  <si>
    <t>NEO HD SE (White)</t>
  </si>
  <si>
    <t>NEO HD SE (White) VZ</t>
  </si>
  <si>
    <t>NEO HD SE (White) Монитор цветного видеодомофона, с поддержкой форматов AHD / TVI / CVI 1080р/720p или CVBS (PAL/NTSC), Экран IPS 7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175х112х20мм.</t>
  </si>
  <si>
    <t>NEO HD SE (White) VZ Монитор цветного видеодомофона, с поддержкой форматов AHD / TVI / CVI 1080р/720p или CVBS (PAL/NTSC), Экран IPS 7 дюймов, разрешение 1024х600, управление сенсорным экраном, hands free. 1 вх от подъездного домофона, 1 вх. от вызывной панели, 2 вх. для видеокамер, адаптирован под координатные домофоны. Запись фото или видео на microSD карту от 8 до 256 ГБ (в комплект не входит). Запись по детектору движения, по одному каналу. Встроенный блок питания. Габариты: 175x112x20мм.</t>
  </si>
  <si>
    <t>NEO Slim (Black) VZ</t>
  </si>
  <si>
    <t>Prime HD SE (White)</t>
  </si>
  <si>
    <t>Prime HD SE (White) VZ</t>
  </si>
  <si>
    <t xml:space="preserve">Prime HD SE (White) XL </t>
  </si>
  <si>
    <t>Prime HD (White)</t>
  </si>
  <si>
    <t>Prime HD (White) Монитор цветного видеодомофона, с поддержкой форматов AHD / TVI / CVI 1080р/720p или CVBS (PAL/NTSC), Экран 7 дюймов, разрешение 1024х600, управление сенсорными кнопками, hands free. Подключение 2-х вызывных панелей. Подключение 2-х видеокамер, до 4-х мониторов в системе (серии Classic).Запись фото или видео на microSD карту от 8 до 128 ГБ (в комплект не входит). Запись по детектору движения, по одному каналу. Встроенный блок питания. Габариты: 210х116х28мм.</t>
  </si>
  <si>
    <t>Prime HD SE (White) Монитор цветного видеодомофона, с поддержкой форматов AHD / TVI / CVI 1080р/720p или CVBS (PAL/NTSC), Экран 7 дюймов, разрешение 1024х600, управление сенсорными кнопками с подсветкой,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175х112х20мм.</t>
  </si>
  <si>
    <t>Prime HD SE (White) VZ Монитор цветного видеодомофона, с поддержкой форматов AHD / TVI / CVI 1080р/720p или CVBS (PAL/NTSC), Экран 7 дюймов, разрешение 1024х600, управление сенсорными кнопками с подсветкой, hands free. 1 вх от подъездного домофона, 1 вх. от вызывной панели, 2 вх. для видеокамер, адаптирован под координатные домофоны. Запись фото или видео на microSD карту от 8 до 256 ГБ (в комплект не входит). Запись по детектору движения, по одному каналу. Встроенный блок питания. Габариты: 175x112x20мм.</t>
  </si>
  <si>
    <t>Rocky HD (White)</t>
  </si>
  <si>
    <t>Rocky HD (White) VZ</t>
  </si>
  <si>
    <t>Rocky HD (White) XL</t>
  </si>
  <si>
    <t>Rocky HD Wi-Fi (White)</t>
  </si>
  <si>
    <t>Rocky HD Wi-Fi (White) VZ</t>
  </si>
  <si>
    <t>Rocky HD Wi-Fi (White) XL</t>
  </si>
  <si>
    <t>Sherlock HD SE (Black)</t>
  </si>
  <si>
    <t>Sherlock HD SE (Black) VZ</t>
  </si>
  <si>
    <t>Sherlock HD SE (White)</t>
  </si>
  <si>
    <t>Sherlock HD SE (White) VZ</t>
  </si>
  <si>
    <t>Sherlock HD SE (White) XL</t>
  </si>
  <si>
    <t>Sherlock HD SE (Black) Монитор цветного видеодомофона, с поддержкой форматов AHD / TVI / CVI 1080р/720p или CVBS (PAL/NTSC). Экран IPS 10 дюймов, разрешение 1024х600, управление сенсорными кнопками, hands free. Подключение 2-х вызывных панелей. Подключение 2-х видеокамер, до 4-х мониторов в системе (серии Classic). Выход HOOK/GATE. Встроенный блок питания. Габариты: 245 x 156 x 20 мм</t>
  </si>
  <si>
    <t>Sherlock HD SE (White) Монитор цветного видеодомофона, с поддержкой форматов AHD / TVI / CVI 1080р/720p или CVBS (PAL/NTSC). Экран IPS 10 дюймов, разрешение 1024х600, управление сенсорными кнопками, hands free. Подключение 2-х вызывных панелей. Подключение 2-х видеокамер, до 4-х мониторов в системе (серии Classic). Выход HOOK/GATE. Встроенный блок питания. Габариты: 245 x 156 x 20 мм</t>
  </si>
  <si>
    <t>Stark HD SE (White)</t>
  </si>
  <si>
    <t>Stark HD SE (White) VZ</t>
  </si>
  <si>
    <t>Stark HD SE (White) XL</t>
  </si>
  <si>
    <t>Stark HD SE (Black)</t>
  </si>
  <si>
    <t>Stark HD SE (Black) VZ</t>
  </si>
  <si>
    <t>Stark HD SE (White) Монитор цветного видеодомофона, с поддержкой форматов AHD / TVI / CVI 1080р/720p или CVBS (PAL/NTSC), Экран IPS 10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245х156х20мм.</t>
  </si>
  <si>
    <t>Stark HD SE (White) VZ Монитор цветного видеодомофона, с поддержкой форматов AHD / TVI / CVI 1080р/720p или CVBS (PAL/NTSC), Экран IPS 10 дюймов, разрешение 1024х600, управление сенсорным экраном, hands free. 1 вх от подъездного домофона, 1 вх. от вызывной панели, 2 вх. для видеокамер, адаптирован под координатные домофоны. Запись фото или видео на microSD карту от 8 до 128 ГБ (в комплект не входит). Запись по детектору движения, по одному каналу. Встроенный блок питания. Габариты:245x156x20 мм.</t>
  </si>
  <si>
    <t>Stark HD SE (White) XL Монитор цветного видеодомофона адаптированный для работы с цифровыми подъездными домофонами, поддержка форматов AHD/TVI/CVI@1080р/720p или CVBS (PAL/NTSC), экран IPS 10 дюймов, разрешение 1024х600, управление сенсорным экраном, hands free. Подключение 2-х вызывных панелей(подъездная + этажная). Подключение 2-х дополнительных видеокамер.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245х156х20мм.</t>
  </si>
  <si>
    <t>Stark HD SE (Black) Монитор цветного видеодомофона, с поддержкой форматов AHD / TVI / CVI 1080р/720p или CVBS (PAL/NTSC), Экран IPS 10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245х156х20мм. Цвет: черный.</t>
  </si>
  <si>
    <t>Stich HD (медь)</t>
  </si>
  <si>
    <t>Stich HD (черная)</t>
  </si>
  <si>
    <t>WALLE HD (медь)</t>
  </si>
  <si>
    <t>WALLE HD (серебро)</t>
  </si>
  <si>
    <t>Источник вторичного питания, резервированный, 12 В, 2 А. Под АКБ 12 В 7 А∙ч. Без защиты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174×164×76 мм</t>
  </si>
  <si>
    <t>Источник вторичного питания, резервированный, 12 В, 2 А. Под АКБ 12 В 7 А∙ч. Без защиты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пластик. Габариты: 196×167×87 мм.</t>
  </si>
  <si>
    <t>Источник вторичного питания, резервированный, 12 В, 2 А. Под АКБ 12 В 7 А∙ч.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174×164×76 мм</t>
  </si>
  <si>
    <t>Источник вторичного питания, резервированный, 12 В, 2 А. Под АКБ 12 В 7 А∙ч.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пластик. Габариты: 196×167×87 мм.</t>
  </si>
  <si>
    <t>Источник вторичного питания, резервированный, 12 В, 3 А. Под АКБ 12 В 7 А∙ч. Без защиты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174×164×76 мм</t>
  </si>
  <si>
    <t>Источник вторичного питания, резервированный, 12 В, 3 А. Под АКБ 12 В 7 А∙ч. Без защиты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пластик. Габариты: 196×167×87 мм.</t>
  </si>
  <si>
    <t>Источник вторичного питания, резервированный, 12 В, 3 А. Под АКБ 12 В 7 А∙ч.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174×164×76 мм</t>
  </si>
  <si>
    <t>Источник вторичного питания, резервированный, 12 В, 3 А. Под АКБ 12 В 7 А∙ч.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пластик. Габариты: 196×167×87 мм.</t>
  </si>
  <si>
    <t>Источник вторичного питания, резервированный, 12 В, 3 А. Под АКБ 12 В 17А∙ч.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250×220×88 мм</t>
  </si>
  <si>
    <t>Источник вторичного питания, резервированный, 12 В, 5 А. Под АКБ 12 В 7 А∙ч.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174×164×76 мм</t>
  </si>
  <si>
    <t>Источник вторичного питания, резервированный, 12 В, 5 А. Под АКБ 12 В 7 А∙ч.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пластик. Габариты: 196×167×87 мм.</t>
  </si>
  <si>
    <t>Источник вторичного питания, резервированный, 12 В, 5 А. Под АКБ 12 В.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250×220×88 мм</t>
  </si>
  <si>
    <t>Источник вторичного питания, резервированный, 12 В, 2 А. Под АКБ 12 В 7 А∙ч. Без защиты от глубокого разряда аккумулятора. Защита от КЗ нагрузки, перегрузки по напряжению и току. Материал корпуса: пластик. Габариты: 193×187×90 мм.</t>
  </si>
  <si>
    <t>LOKI HD SE (White)</t>
  </si>
  <si>
    <t>00-00314880</t>
  </si>
  <si>
    <t>LOKI HD SE (White) Монитор цветного видеодомофона, с поддержкой форматов AHD / TVI / CVI 1080р/720p или CVBS (PAL/NTSC), Экран 7 дюймов, разрешение 1024х600, управление сенсорными кнопками с подсветкой. Режим «hands free» или разговор через трубку.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Цвет корпуса: белый. Габариты: 226 х 180 х 21 мм (с трубкой) или 182 x 135 x 21 мм (без трубки)</t>
  </si>
  <si>
    <t>Marilyn HD Wi-Fi IPS (White) - 4</t>
  </si>
  <si>
    <t>Marilyn HD Wi-Fi IPS (white) - 4 (на 4 вызывные панели). Marilyn HD Wi-Fi IPS (white). Монитор цветного видеодомофона 7 дюймов,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подключение 4-х вызывных панелей к разъёму "Панель 1" и одной вызывной панели к разъёму "Панель 2", а также 2-х дополнительных видеокамер, до 6-ти мониторов в системе  (при использовании Marilyn HD new MIA HD). Встроенная память на 50 фото. Запись фото или видео на microSD карту до 128 ГБ (в комплект не входит). Запись по детектору движения, по одному каналу. Питание: 220/15В, Габариты: 222х154х15мм.</t>
  </si>
  <si>
    <t>00-00295339</t>
  </si>
  <si>
    <t>00-00314024</t>
  </si>
  <si>
    <t>Mia (Black)</t>
  </si>
  <si>
    <t>NEO HD SE (Black)</t>
  </si>
  <si>
    <t>NEO HD SE (Black) VZ</t>
  </si>
  <si>
    <t>00-00314013</t>
  </si>
  <si>
    <t>00-00324626</t>
  </si>
  <si>
    <t>Prime HD SE (Black)</t>
  </si>
  <si>
    <t>00-00307311</t>
  </si>
  <si>
    <t>Prime HD SE (Black) VZ</t>
  </si>
  <si>
    <t>00-00324627</t>
  </si>
  <si>
    <t>Amelie HD SE kit</t>
  </si>
  <si>
    <t>00-00314012</t>
  </si>
  <si>
    <t>Amelie HD SE kit (White)</t>
  </si>
  <si>
    <t>Easy-Tube</t>
  </si>
  <si>
    <t>IP аудио трубка предназначена для работы с IP домофонами, а также с системами IP телефонии, использующими SIP протокол. SIP 2.0 (UDP/TCP/TLS), 2 SIP-аккаунта. Поддержка SIP P2P.</t>
  </si>
  <si>
    <t>00-00314076</t>
  </si>
  <si>
    <t>NEO HD SE Tuya (White)</t>
  </si>
  <si>
    <t>00-00307312</t>
  </si>
  <si>
    <t>Stark HD SE Tuya</t>
  </si>
  <si>
    <t>00-00307313</t>
  </si>
  <si>
    <t>Stark HD SE Tuya (White)</t>
  </si>
  <si>
    <t>TS-AU</t>
  </si>
  <si>
    <t>00-00314405</t>
  </si>
  <si>
    <t xml:space="preserve">Переговорное аудио устройство для одной 4-х проводной вызывной видеопанели или как дополнительное переговорное устройство для мониторов серии Promo (HD). Питание 12-15 В пост. ток (блок питания в комплект не входит!), потребляемая мощность не более 4,5 Вт. </t>
  </si>
  <si>
    <t>00-00326201</t>
  </si>
  <si>
    <t>LOKI HD SE (White) VZ</t>
  </si>
  <si>
    <t>LOKI HD SE (White) VZ Монитор цветного видеодомофона, с поддержкой форматов AHD / TVI / CVI 1080р/720p или CVBS (PAL/NTSC), Экран 7 дюймов, разрешение 1024х600, управление сенсорными кнопками с подсветкой. Режим «hands free» или разговор через трубку.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Цвет корпуса: белый. Габариты: 226 х 180 х 21 мм (с трубкой) или 182 x 135 x 21 мм (без трубки)</t>
  </si>
  <si>
    <t>TSi-Pn254VZBR</t>
  </si>
  <si>
    <t>00-00298491</t>
  </si>
  <si>
    <t>TSi-Vn254VZBR</t>
  </si>
  <si>
    <t>00-00298490</t>
  </si>
  <si>
    <t>Тип № 1 (ММС)</t>
  </si>
  <si>
    <t>РРЦ</t>
  </si>
  <si>
    <t>TS-BDG-H Бейдж для проксимити карт повышенной прочности с отверстием для ремешка, прозрачный, горизонтальный, 101х83 мм</t>
  </si>
  <si>
    <t>TS-U180 U-адаптер для крепления якоря замка TS-ML180 на стеклянную дверь</t>
  </si>
  <si>
    <t>TS-ZL500 Комплект креплений для установки электромагнитных замков TS-ML500 на двери, открывающиеся внутрь</t>
  </si>
  <si>
    <t>TSb-H Поручень диаметром 32 мм и длиной 985 мм. Материал: нержавеющая сталь AISI 201</t>
  </si>
  <si>
    <t>TSb-HL Поручень диаметром 32 мм и длиной 1485мм. Материал: нержавеющая сталь AISI 201</t>
  </si>
  <si>
    <t>TSt-PRG Программатор для приёмника TSt-RCV4-250. (программирование любого кол-ва приёмников). Просмотр, добавление, индивидуальное удаление, проверка брелоков и полная очистка памяти</t>
  </si>
  <si>
    <t>TSt-RCV4-250 Программируемый приёмник сигналов беспроводных брелоков. Память 250 брелоков TSt-TRS-4R, возможность их индивидуального удаления/добавления через TS-PRG, 4 канала управления реле с высокой нагрузочной способностью 20А/14В DC или 7А/120В АС. Питание 10-36В, постоянного или переменного тока. Возможно применения в системах воротной автоматики и шлагбаумах различных производителей. 87х63х25мм</t>
  </si>
  <si>
    <t>TSt-TRS-4R Четырехканальный миниатюрный брелок-передатчик для TSt-RCV4-250. Динамический код.  Защитная крышка  от случайного нажатия</t>
  </si>
  <si>
    <t>Bracket Универсальный кронштейн для ИК извещателей, пластик</t>
  </si>
  <si>
    <t>TSo-AA30M Усилитель трансляционный 30 Вт (кратновременно 80 Вт), 100В, 2 зоны, USB, FM-тюнер, Bluetooth-4.2, mp3, 2 микроф. (MIC2 - приоритетный) /1 лин. входы, 1 лин. вых; 220В; 255×220×65 мм</t>
  </si>
  <si>
    <t>TSo-AA60M Усилитель трансляционный 60 Вт, 100В, USB, FM-тюнер, Bluetooth-4.2, mp3, 1 микроф./1 лин. вх, 1 лин. вых; 220В; 285×205×70 мм</t>
  </si>
  <si>
    <t>TSo-AA120MZ Усилитель трансляционный 120 Вт, 6 зон, 100В, USB, SD, FM, Bluetooth, mp3, 2 микр./2 лин. входа (MIC1 - приоритет.), 1 линейный выход</t>
  </si>
  <si>
    <t>TSo-HW15 Громкоговоритель рупорный 10/15 Вт, 100В, 110дБ, 250-8000 Гц, Ø165×220×240 мм</t>
  </si>
  <si>
    <t>TSo-HW30 Громкоговоритель рупорный 15/30 Вт, 100В, 110дБ, 300-8000 Гц, 205×285×280 мм</t>
  </si>
  <si>
    <t>TSo-HW50 Громкоговоритель рупорный 50 Вт, 100В, 92дБ, 90-16000 Гц, 320×300×300 мм</t>
  </si>
  <si>
    <t>TSo-KW10 Звуковая колонна настенная, уличное исполнение, 10 Вт, 100В, 91дБ, 90-16000 Гц, 262×106×75 мм, универсальный кронштейн в комплекте</t>
  </si>
  <si>
    <t>TSo-KW20 Звуковая колонна настенная, уличное исполнение, 20 Вт, 100В, 91дБ, 90-16000 Гц, 405×106×75 мм, универсальный кронштейн в комплекте</t>
  </si>
  <si>
    <t>TSo-KW30 Звуковая колонна настенная, уличное исполнение, 30 Вт, 100В, 91дБ, 90-16000 Гц, 550×105×75 мм, универсальный кронштейн в комплекте</t>
  </si>
  <si>
    <t>TSo-PA6a Громкоговоритель потолочный встраиваемый под "Армстронг" 3/6 Вт, 70-100В, 91дБ, 90-16000 Гц, Ø168х65 мм</t>
  </si>
  <si>
    <t>TSo-PW10a Громкоговоритель потолочный встраиваемый 5/10 Вт, 100В, 92дБ, 85-18000 Гц, Ø230х90 мм</t>
  </si>
  <si>
    <t>TSo-PW3a Громкоговоритель потолочный встраиваемый 3 Вт, 100В, 91дБ, 90-16000 Гц, Ø186х79 мм</t>
  </si>
  <si>
    <t>TSo-PW6a Громкоговоритель потолочный встраиваемый 3-6 Вт, 100В, 92дБ, 86-18000 Гц, Ø186х79 мм</t>
  </si>
  <si>
    <t>TSo-PW6n Громкоговоритель потолочный накладного крепления 3/6 Вт, 100В, 94дБ, 100-15000 Гц, Ø180х72 мм</t>
  </si>
  <si>
    <t>TSo-SW10a Громкоговоритель настенный двухполосный 5/10 Вт, 100В, 91дБ, 90-16000 Гц, 275×200×105 мм</t>
  </si>
  <si>
    <t>TSo-SW10b Громкоговоритель настенный широкополосный 3/6/10 Вт, 100В, 91дБ, 90-18000 Гц, 340×242×100 мм</t>
  </si>
  <si>
    <t>TSo-SW15k Громкоговоритель настенный двухполосный 15 Вт, 100В, 92дБ, 60-16000 Гц, 220×170×150 мм</t>
  </si>
  <si>
    <t>TSo-SW15kR Громкоговоритель настенный двухполосный 3/6/10/15 Вт, 100В, 92дБ, 60-16000 Гц, 215×140×133 мм</t>
  </si>
  <si>
    <t>TSo-SW30k Громкоговоритель настенный двухполосный 30 Вт, 100В, 92дБ, 40-16000 Гц, 300×194×216 мм</t>
  </si>
  <si>
    <t>TSo-SW3c Громкоговоритель настенный 1,5-3 Вт, 100В, 91дБ, 90-16000 Гц, 120×120×60 мм</t>
  </si>
  <si>
    <t>TSo-SW6a Громкоговоритель настенный 6 Вт, 100В, 91дБ, 90-16000 Гц, 275×200×105 мм</t>
  </si>
  <si>
    <t>TSo-SW6b Громкоговоритель настенный широкополосный 6/3/1,5 Вт, 100В, 89дБ, 80-18000 Гц, 285×200×85 мм</t>
  </si>
  <si>
    <t>TSw-BQ1 Кнопка вызова радиоканальная 1 кнопочная квадратного дизайна цвет "под дерево"</t>
  </si>
  <si>
    <t>TSw-BR1 Кнопка вызова радиоканальная 1 кнопочная прямоугольного дизайна цвет "белый" материал пластик</t>
  </si>
  <si>
    <t>TSw-BR4 Кнопка вызова радиоканальная 4 кнопочная круглого дизайна цвет "белый с красной окантовкой" материал - пластик</t>
  </si>
  <si>
    <t>TSw-RC4 Пульт управления и программирования электронного табло оповещения о вызове TSw-Display -  радиоканальный 4 кнопочный, треугольного дизайна, цвет "под дерево"</t>
  </si>
  <si>
    <t>Easy-Flush Козырёк для врезной установки многоабонентской вызывной панели EasyBuild</t>
  </si>
  <si>
    <t>Easy-SW POE коммутатор 8-ми портовый. 7 портов POE 10/100M RJ45 + 1 Uplink порт 10/100M RJ45. Крепление на DIN-рейку или накладной монтаж. Питание DC 18V, 3.5A. Блок питания в комплекте (вход AC 100-240V / выход 18V, 3.5A).</t>
  </si>
  <si>
    <t>EasyBuild Вызывная панель многоквартирная IP, 3.5", 2Mp видеокамера с углом обзора 130° по горизонтали, EM-Marine или пароль, список контактов, IP64, питание POE, врезная установка.</t>
  </si>
  <si>
    <t>EasyCon Пульт консьержа IP, 7“ сенсорный экран, запись фото,  подключение 4 датчиков, питание passive POE.</t>
  </si>
  <si>
    <t>EasyMon-WiFi (PoE) Монитор домофона IP, 7“ сенсорный емкостной экран, поддержка microSD карты до 32 Гб, запись фото/видео и голосовых сообщений,  подключение 8 тревожных датчиков, питание: стандартный POE или 12В/1А. Поддержка 4-х проводных панелей (AHD@1080p/CVBS). Встроенный Wi-Fi модуль (iOS/Android).</t>
  </si>
  <si>
    <t>Easy-Tube IP аудио трубка, 2 SIP-аккаунта, SIP 2.0 (UDP/TCP/TLS), SIP P2P, HD микрофон и спикерфон, настенная/настольная установка, DC 5В/2A или POE (802.3af), 55,8x215x57,8 мм, 0…+45°С</t>
  </si>
  <si>
    <t>TS-AD Digital Аудиотрубка, программируемая по номеру квартиры, с динамиком 32 Ом, с выключателем вызова и регулировкой громкости в  2-х положениях, рекомендуется для домофонов Laskomex CD-2000, АО-3000, -TM, -VTM, Keyman, xVoice и других цифровых двухпроводных домофонов. Размер  210 х 80 х 67 мм.</t>
  </si>
  <si>
    <t>TS-AD Аудиотрубка для мониторов серии Classic (LILU, Elly, Amelie, Prime, NEO, LOKI, Tango, Sherlock, Stark). Может использоваться как абонентская трубка для многоквартирной домофонной системы Тантос. Питание  10-15В DC. Потребление  0,8Вт (не более), 0,2 Вт (ожидание). Рабочая температура 0...+40 град.С. Рабочая влажность  0-95%. Подключение  3-5 проводов (0,5 кв. мм) (в зависимости от выбранной схемы подключения). Размер  210 х 80 х 67 мм.</t>
  </si>
  <si>
    <t>TS-VPS lux Вызывная панель многоквартирного цветного видеодомофона</t>
  </si>
  <si>
    <t>TS-VPS-MF lux WG Вызывная панель многоквартирного цветного видеодомофона со встроенным считывателем карт Mifare и выходом Wiegand-26</t>
  </si>
  <si>
    <t>Amelie (Black) UR Монитор цветного видеодомофона, адаптированный для работы с подъездным координатно-матричным аудиодомофоном типа Urmet, экран TFT LCD 7" разрешение 800х480, PAL/NTSC, Hands-Free, 12 мелодий. 100-240 В, 50-60 Гц. Габариты 210 х 116 х 25 мм.</t>
  </si>
  <si>
    <t>Amelie (Black) VZ-2 Монитор видеодомофона цветной, TFT LCD 7", PAL/NTSC, Hands-Free, адаптирован для работы с координатным подъездным домофоном (Элтис, Цифрал, Визит и др.), двумя вызывными панелями, двумя дополнительными камерами и камерой подъездного домофона, 12 мелодий, 220В, 50мА.</t>
  </si>
  <si>
    <t>Amelie HD SE kit (White) Комплект HD домофона: монитор Amelie HD SE и вызывная панель Walle HD (медь). Монитор: цветной, с поддержкой форматов AHD/TVI/CVI1080р/720p или CVBS(PAL/NTSC). Экран 7 дюймов, разрешение 1024х600, управление сенсорными кнопками, handsfree. Питание 220В (встроенный БП). Габариты: 186х108х20мм. ¶Вызывная панель антивандальная, накладная, формат AHD 1080p (720p, PAL), угол обзора 60 град.(1080р), -20С...+50С, четырех проводная схема подключения.</t>
  </si>
  <si>
    <t>Amelie (White) UR Монитор цветного видеодомофона, адаптированный для работы с подъездным координатно-матричным аудиодомофоном типа Urmet, экран TFT LCD 7" разрешение 800х480, PAL/NTSC, Hands-Free, 12 мелодий. 100-240 В, 50-60 Гц. Габариты 210 х 116 х 25 мм.</t>
  </si>
  <si>
    <t>Amelie (White) VZ Монитор видеодомофона, цв., TFT LCD 7", PAL/NTSC, Hands-Free, 1 вх от подъездного домофона,1 вх. от вызывной панели, 2 камеры, адаптирован для работы с координатным подъездным домофоном, 12 мелодий, 220В, 50мА</t>
  </si>
  <si>
    <t>Amelie (White) VZ-2 Монитор видеодомофона цветной, TFT LCD 7", PAL/NTSC, Hands-Free, адаптирован для работы с координатным подъездным домофоном, двумя вызывными панелями, двумя дополнительными камерами и камерой подъездного домофона, 12 мелодий, 220В, 50мА.</t>
  </si>
  <si>
    <t>Amelie (White) XL Монитор видеодомофона, цв., TFT LCD 7", PAL/NTSC, Hands-Free, 1 вх от подъездного домофона,1 вх. от вызывной панели, 2 камеры, адаптирован для работы с цифровым домофоном, 12 мелодий, 220В, 50мА</t>
  </si>
  <si>
    <t>Amelie HD SE Slim (Black) VZ Монитор цветного видеодомофона, Экран 7 дюймов, разрешение 1024х600, управление сенсорными кнопками, с поддержкой форматов AHD/CVI/TVI с разрешением 1080p/720p или CVBS (PAL/NTSC), Hands free, 1 вх от подъездного домофона,1 вх. от вызывной панели, 2 камеры, адаптирован для работы с координатным подъездным домофоном. Питание 220В. Габариты: 175х112х20мм.</t>
  </si>
  <si>
    <t>Corban HD (асфальт) Цветная вызывная панель видеодомофона формата AHD 1080p, накладного крепления, 4-х проводная, вандалозащищенная, ИК подсветка 940нМ, раздельная регулировка усиления микрофона и динамика, В комплекте уголок, козырек.</t>
  </si>
  <si>
    <t>Elly Монитор цветного видеодомофона TFT LCD 4,3" 480x272, PAL/NTSC, Hands-Free, 2 панели, 2 камеры, до 4-х шт. в параллель. Питание 220В. Габариты 118х180 х27мм</t>
  </si>
  <si>
    <t>Elly VZ-2 Монитор цветного видеодомофона адаптированный для работы с координатными домофонами Cifral, Vizit, Eltis, Metakom, TFT LCD 4,3" 480x272, PAL/NTSC, Hands-Free. Подключение 1 подъездного домофона с видеокамерой, 2 индивидуальных вызывных панелей, 2 доп. камер. Питание 220В. Габариты 118х180 х27мм</t>
  </si>
  <si>
    <t>Elly XL Монитор цветного видеодомофона адаптированный для работы с цифровыми домофонами Laskomex, Proel, Маршал, Raikmann и тд, TFT LCD 4,3" 480x272, PAL/NTSC, Hands-Free, 2 панели (включая 1 канал от цифрового домофона), 2 камеры, до 4-х шт. в параллель. Питание 220В. Габариты 118х180 х27мм</t>
  </si>
  <si>
    <t>Elly с трубкой Монитор цветного видеодомофона с трубкой на магните, TFT LCD 4,3" 480x272, PAL/NTSC, 2 панели, 2 камеры, до 4-х шт. в параллель. Питание 220В. Габариты 160х180х32мм</t>
  </si>
  <si>
    <t>Elly с трубкой VZ Монитор цветного видеодомофона с трубкой на магните, адаптированный для работы с координатными подъездными системами типа Vizit, Cyfral, Eltis, Metakom, TFT LCD 4,3" 480x272, PAL/NTSC, 2 панели (включая 1 подъездную линию координтного домофона), 2 камеры. Питание 220В. Габариты 160х180х32мм</t>
  </si>
  <si>
    <t>Elly с трубкой VZ-2 Монитор цветного видеодомофона с трубкой на магните, адаптированный для работы с координатными подъездными системами типа Vizit, Cyfral, Eltis, Metakom, экран 4,3 дюйма, сенсорные кнопки, встроенный блок питания, вертикальное исполнение. TFT LCD 4,3" 480x272, PAL/NTSC. Подключение: 1 подъездная вызывная панель с видеокамерой, 2 индивидуальных вызывных панели, 2 доп. камеры. Питание 220В. Габариты 160х180х32мм</t>
  </si>
  <si>
    <t>Elly с трубкой XL Монитор цветного видеодомофона с трубкой на магните, адаптированный для работы с цифровыми подъездными системами типа Lascomex, Proel, Даксис, Маршал, и тд., TFT LCD 4,3" 480x272, PAL/NTSC, 2 панели (включая 1 подъездную линию цифрового домофона), 2 камеры. Питание 220В. Габариты 160х180х32мм</t>
  </si>
  <si>
    <t>Elly-S Монитор цветного видеодомофона TFT LCD 4,3" 480x272, PAL/NTSC, Hands-Free, 2 панели, 2 камеры, до 4-х шт. в параллель, запись фото и видео на microSD до 32ГБ или фото во внутреннюю память не менее 64 кадров. Питание 220В. Габариты 118х180х27мм</t>
  </si>
  <si>
    <t>Elly-S с трубкой Монитор цветного видеодомофона с трубкой на магните, TFT LCD 4,3" 480x272, PAL/NTSC, 2 панели, 2 камеры, до 4-х шт. в параллель, запись фото и видео на microSD до 32ГБ или фото во внутреннюю память не менее 64 кадров. Питание 220В. Габариты 160х180х32мм</t>
  </si>
  <si>
    <t>iPanel 2 + (Black) Вызывная панель видеодомофона, накладная, камера 800 ТВЛ., PAL, угол обзора 110 град., ИК подсветка, рабочая температура: -30С...+50С, IP66, четырехпроводная схема подключения</t>
  </si>
  <si>
    <t>iPanel 2 + (Metal) Вызывная панель видеодомофона, накладная, камера 800 ТВЛ., PAL, угол обзора 110 град., ИК подсветка, рабочая температура: -30С...+50С, IP66, четырехпроводная схема подключения</t>
  </si>
  <si>
    <t>iPanel 2 на 2 аб. (Metal) Цветная вызывная панель видеодомофона на 2 абонента, накладная. С возможностью открывания замка калитки и ворот. Металлический корпус. Монтажный уголок в комплекте. Белая светодиодная подсветка. Разрешение матрицы 800 ТВЛ. Высококачественный звук. Широкий угол обзора 110 град. Класс защиты IP65. Рабочая температура -30 +60С. Габариты 151 х 54,5 х 21,5 мм</t>
  </si>
  <si>
    <t>iPanel 2 на 4 аб. (Metal) Цветная вызывная панель видеодомофона на 4 абонента, накладная. С возможностью открывания замка калитки и ворот. Металлический корпус. Монтажный уголок в комплекте. Белая светодиодная подсветка. Разрешение матрицы 800 ТВЛ. Высококачественный звук. Широкий угол обзора 110 град. Класс защиты IP65. Рабочая температура -30 +60С. Габариты 151 х 54,5 х 21,5 мм</t>
  </si>
  <si>
    <t xml:space="preserve">iPanel 2 HD на 2 аб. (Metal) Цветная вызывная панель видеодомофона на 2 абонента, накладная, формата AHD 1080p с переключением в 720p или CVBS), угол обзора 110 град. в режиме AHD 1080p , ИК подсветка и мех. ИК фильтр, С возможностью открывания замка калитки и ворот. Монтажный уголок в комплекте. Класс защиты IP65, рабочая температура: -25С...+60С. Габариты 152 х 55 х 21 мм </t>
  </si>
  <si>
    <t xml:space="preserve">iPanel 2 HD на 4 аб. (Metal) Цветная вызывная панель видеодомофона на 4 абонента, накладная, формата AHD 1080p с переключением в 720p или CVBS), угол обзора 110 град. в режиме AHD 1080p , ИК подсветка и мех. ИК фильтр, С возможностью открывания замка калитки и ворот. Монтажный уголок в комплекте. Класс защиты IP65, рабочая температура: -25С...+60С. Габариты 152 х 55 х 21 мм </t>
  </si>
  <si>
    <t>iPanel 2 + (White) Вызывная панель видеодомофона, накладная, камера 800 ТВЛ., PAL, угол обзора 110 град., ИК подсветка, рабочая температура: -30С...+50С, IP66, четырехпроводная схема подключения</t>
  </si>
  <si>
    <t>iPanel 2 HD EM (Black) Вызывная панель видеодомофона, накладная, камера 1080р (720р или CVBS)., PAL, угол обзора 110 град. (для 1080р), ИК подсветка, рабочая температура: -25С...+60С, IP66, четырехпроводная схема подключения. Встроенный считыватель с автономным контроллером на 150 карт формата Em-marin или с выходом Wiegand-26 в зависимости от схемы подключения. В комплекте 2 идентификатора формата Em-marin.</t>
  </si>
  <si>
    <t>iPanel 2 HD EM (White) Вызывная панель видеодомофона, накладная, камера 1080р (720р или CVBS)., PAL, угол обзора 110 град. (для 1080р), ИК подсветка, рабочая температура: -25С...+60С, IP66, четырехпроводная схема подключения. Встроенный считыватель с автономным контроллером на 150 карт формата Em-marin или с выходом Wiegand-26 в зависимости от схемы подключения. В комплекте 2 идентификатора формата Em-marin.</t>
  </si>
  <si>
    <t>iPanel 2 HD EM KBD (Black) Вызывная панель видеодомофона, накладная, формата AHD 1080p с переключением в 720p или CVBS), угол обзора 110 град. в режиме AHD 1080p , ИК подсветка и мех. ИК фильтр, рабочая температура: -25С...+60С, IP65, четырехпроводная схема подключения. Кодонаборная клавиатура и встроенный считыватель с автономным контроллером на 150 карт формата Em-marin или с выходом Wiegand-26 в зависимости от схемы подключения. В комплекте 2 карты формата Em-marin.</t>
  </si>
  <si>
    <t>Jolli HD Wi-Fi VZ Монитор цветного видеодомофона 10" емкостной сенсорный экран, с поддержкой форматов 1080р/720p/CVBS, разрешение 1024x600, hands free. Корпус со стеклянной поверхностью. С функцией Wi-Fi (может работать в беспроводных или проводных сетях Ethernet). Адаптирован для многоквартирных координатно-матричных домофонов. Возможность связи вызывных панелей с приложением "vhOme" для iOS и Android. Встроенная память на 100 фото. Запись фото или видеона microSD карту до 256Гб (в комплект не входит). Запись по детектору движения и квадратор по 8 каналам. Питание: 220/15В.</t>
  </si>
  <si>
    <t>Jolli HD Wi-Fi XL Монитор цветного видеодомофона 10" емкостной сенсорный экран, с поддержкой форматов 1080р/720p/CVBS, разрешение 1024x600, hands free. Корпус со стеклянной поверхностью. С функцией Wi-Fi. Адаптирован для многоквартирных цифровых домофонов. Возможность связи вызывных панелей с приложением "vhOme" для iOS и Android. Встроенная память на 100 фото. Запись фото или видеона microSD карту до 256ГБ (в комплект не входит). Запись по детектору движения и квадратор по 8 каналам. Питание: 220/15В.</t>
  </si>
  <si>
    <t>LILU kit Комплект бюджетного домофона. В комплекте: Монитор видеодомофона Lilu цветной с 4,3" дисплеем, Hands-free, управление сенсорными кнопками, формат CVBS (PAL/NTSC). Питание 14,5В, адаптер 220В/14,5В в комплекте. Вызывная панель Walle антивандальная, с матрицей видеокамеры высокого разрешения, формат CVBS (PAL). Стандартная четырех проводная схема подключения.</t>
  </si>
  <si>
    <t xml:space="preserve">LILU LE Совы Монитор видеодомофона, цв., TFT LCD 4,3" 480x272, PAL/NTSC, Hands-Free, 2 панели, до 4-х шт. в параллель, 25 мелодий, Питание 14,5В, адаптер 220В/14,5В в комплекте. Габариты 180х112 х17мм. Эксклюзивный дизайн "Совы". </t>
  </si>
  <si>
    <t xml:space="preserve">LILU lux Монитор видеодомофона, цв., TFT LCD 4,3" 480x272, PAL/NTSC, Hands-Free, 2 панели, до 4-х шт. в параллель, 25 мелодий, Питание 14,5В, адаптер 220В/14,5В в комплекте. Габариты 180х112 х17мм. </t>
  </si>
  <si>
    <t>Marilyn HD s  (white) Монитор цветного видеодомофона, с поддержкой форматов AHD / TVI / CVI 1080р/720p или CVBS, Управление замками панелей, дополнительный канал управления воротами. Тонкий корпус. Экран 7 дюймов, разрешение 800х480 управление сенсорными, кнопками, hands free. Подключение 2-х вызывных панелей. Подключение 2-х видеокамер, до 6-ти мониторов в системе (до 4-х при использовании доп. мониторов Selina HD). Встроенная память на 100 фото или 20 видеороликов по вызову. Запись фото или видео на microSD карту до 128 ГБ (в комплект не входит). Запись по детектору движения, по одному каналу. Питание: 220/15В, Габариты: 222х154х15мм.</t>
  </si>
  <si>
    <t>Marilyn HD s (white) VZ Монитор цветного видеодомофона адаптированный для работы с подъездными координатными домофонами, 7 дюймов с сенсорными кнопками с поддержкой форматов AHD/TVI/CVI 1080p/720p, CVBS (PAL)</t>
  </si>
  <si>
    <t>Marilyn HD s (white) XL Монитор цветного видеодомофона адаптированный для работы с подъездными цифровыми домофонами, 7 дюймов с сенсорными кнопками с поддержкой форматов AHD/TVI/CVI 1080p/720p, CVBS (PAL)</t>
  </si>
  <si>
    <t>Marilyn HD Wi-Fi IPS (black) Монитор цветного видеодомофона 7 дюймов,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подключение 2-х вызывных панелей, 2-х видеокамер, до 6-ти мониторов в системе  (при использовании Marilyn HD new MIA HD). Встроенная память на 50 фото. Запись фото или видео на microSD карту до 128 ГБ (в комплект не входит). Запись по детектору движения, по одному каналу. Питание: 220/15В, Габариты: 222х154х15мм.</t>
  </si>
  <si>
    <t>Marilyn HD Wi-Fi IPS (white) Монитор цветного видеодомофона 7 дюймов,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подключение 2-х вызывных панелей, 2-х видеокамер, до 6-ти мониторов в системе  (при использовании Marilyn HD new MIA HD). Встроенная память на 50 фото. Запись фото или видео на microSD карту до 128 ГБ (в комплект не входит). Запись по детектору движения, по одному каналу. Питание: 220/15В, Габариты: 222х154х15мм.</t>
  </si>
  <si>
    <t>Marilyn HD Wi-Fi IPS (black) VZ Монитор цветного видеодомофона 7 дюймов,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Адаптирован для работы с координатными подъездными домофонами. Подключение 1 индивидуальной вызывной панели и 2 камер. Встроенная память на 50 фото. Запись фото или видео на microSD карту до 128 ГБ (в комплект не входит). Запись по детектору движения, по одному каналу. Питание: 220/15В, Габариты: 222х154х15мм.</t>
  </si>
  <si>
    <t>Marilyn HD Wi-Fi IPS (white) VZ Монитор цветного видеодомофона 7 дюймов,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Адаптирован для работы с координатными подъездными домофонами. Подключение 1 индивидуальной вызывной панели и 2 камер. Встроенная память на 50 фото. Запись фото или видео на microSD карту до 128 ГБ (в комплект не входит). Запись по детектору движения, по одному каналу. Питание: 220/15В, Габариты: 222х154х15мм.</t>
  </si>
  <si>
    <t>Marilyn HD Wi-Fi s (white) VZ Монитор цветного видеодомофона адаптированный для работы с подъездными координатными домофонами, 7 дюймов с сенсорными кнопками с поддержкой форматов AHD/TVI/CVI 1080p/720p, CVBS (PAL), с возможностью отправки уведомлений о вызове в мобильное приложение "vhOme 2.0"</t>
  </si>
  <si>
    <t>Marilyn HD Wi-Fi s (white) XL Монитор цветного видеодомофона адаптированный для работы с подъездными цифровыми домофонами, 7 дюймов с сенсорными кнопками с поддержкой форматов AHD/TVI/CVI 1080p/720p, CVBS (PAL), с возможностью отправки уведомлений о вызове в мобильное приложение "vhOme 2.0"</t>
  </si>
  <si>
    <t>Mia Монитор цветного видеодомофона TFT LCD 7" 800x480, CVBS (PAL/NTSC), Hands-Free, 2 панели, 2 камеры, до 6-ти шт. в параллель. Питание 220В. Габариты 205х128х18 мм</t>
  </si>
  <si>
    <t>Mia HD Монитор цветного видеодомофона TFT LCD 7" 800x480, 1080/720p (AHD/CVI/TVI) и CVBS, Hands-Free, 2 панели, 2 камеры, до 6-ти шт. в параллель. Питание 220В. Габариты 205х128х18 мм.</t>
  </si>
  <si>
    <t>Mia HD XL Адаптированный для цифровых подъездных систем монитор цветного видеодомофона TFT LCD 7" 800x480, AHD/CVI/TVI/CVBS, Hands-Free, 1 подъездная вызывная панель, 1 индивидуальная вызывная панель, 2 камеры. Питание 220В. Габариты 205х128х18 мм / уценка 1</t>
  </si>
  <si>
    <t>Mia (Black) Монитор цветного видеодомофона TFT LCD 7" 800x480, CVBS (PAL), Hands-Free, 2 панели, 2 камеры, до 6-ти шт. в параллель. Питание 220В. Цвет корпуса: черный. Габариты 205х128х18 мм</t>
  </si>
  <si>
    <t>Mia HD (black) Монитор цветного видеодомофона TFT LCD 7" 800x480, 1080/720p (AHD/CVI/TVI) и CVBS, Hands-Free, 2 панели, 2 камеры, до 6-ти шт. в параллель. Питание 220В. Габариты 205х128х18 мм.</t>
  </si>
  <si>
    <t>Mia HD (black) VZ Монитор цветного видеодомофона TFT LCD 7" 800x480, 1080/720p (AHD/CVI/TVI) и CVBS, Hands-Free, 2 панели, 2 камеры, до 6-ти шт. в параллель. Питание 220В. Габариты 205х128х18 мм.</t>
  </si>
  <si>
    <t>Mia VZ Монитор цветного видеодомофона адаптированный для работы с координатными подъездными домофонами, 7 дюймов с сенсорными кнопками и поддержкой форматов  CVBS (PAL / NTSC)</t>
  </si>
  <si>
    <t>Mia XL Монитор цветного видеодомофона адаптированный для работы с цифровыми подъездными домофонами, 7 дюймов с сенсорными кнопками и поддержкой форматов  CVBS (PAL / NTSC)</t>
  </si>
  <si>
    <t>NEO (black) VZ Монитор домофона, цв. TFT LCD 7", сенсорный экран, hands-free, 1 вх от подъездного домофона,1 вх. от вызывной панели, 2 вх. для видеокамер, адаптирован под координатные домофоны память кадры/ролики на SD, до 32ГБ, детектор движения, 220В, 210х116х25мм</t>
  </si>
  <si>
    <t>NEO (black) XL Монитор домофона, цв. TFT LCD 7", сенсорный экран, hands-free,1 вх от подъездного домофона,1 вх. от вызывной панели, 2 вх. для видеокамер, адаптирован под цифровые домофоны, память кадры/ролики на SD, до 32ГБ, детектор движения, 220В, 210х116х25мм</t>
  </si>
  <si>
    <t>NEO HD SE Tuya (White) Монитор цветного видеодомофона с сенсорным IPS экраном 7 дюймов, работа с мобильным приложением Smart Life, Подключение 2-х вызывных панелей и 2-х видеокамер формата AHD / CVI / TVI 1080p /720p или CVBS (PAL/NTSC), HOOK/GATE, 100-240 В, 50-60 Гц, 175 x 112 x 20 мм</t>
  </si>
  <si>
    <t>NEO HD SE (Black) Монитор цветного видеодомофона, с поддержкой форматов AHD / TVI / CVI 1080р/720p или CVBS (PAL/NTSC), Экран IPS 7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Цвет корпуса: черный. Габариты: 175х112х20мм.</t>
  </si>
  <si>
    <t>NEO HD SE (Black) VZ Монитор цветного видеодомофона, с поддержкой форматов AHD / TVI / CVI 1080р/720p или CVBS (PAL/NTSC), Экран IPS 7 дюймов, разрешение 1024х600, управление сенсорным экраном, hands free. 1 вх от подъездного домофона, 1 вх. от вызывной панели, 2 вх. для видеокамер, адаптирован под координатные домофоны. Запись фото или видео на microSD карту от 8 до 256 ГБ (в комплект не входит). Запись по детектору движения, по одному каналу. Встроенный блок питания. Цвет корпуса: черный. Габариты: 175x112x20мм.</t>
  </si>
  <si>
    <t>NEO Slim (black) VZ Монитор цветного видеодомофона, адаптированный для работы с координатными многоквартирными домофонами, цв. TFT LCD 7" 800х480, сенсорный экран, hands-free, 1 вход от подъездного домофона с видеокамерой,1 вход для вызывной панели и 2 входа для доп. камер, память кадры/ролики на SD, до 32ГБ, детектор движения, Питание 14,5В, адаптер 220В/14,5В в комплекте. Габариты 185 х127,5 х17 мм.</t>
  </si>
  <si>
    <t>Prime (white) HD SE XL Монитор цветного видеодомофона адаптированный для работы с цифровыми подъездными домофонами, поддержка форматов AHD / TVI / CVI 1080р/720p или CVBS (PAL/NTSC), Экран 7 дюймов, разрешение 1024х600, управление сенсорными кнопками с подсветкой, hands free. Подключение 1 подъездной вызывной панели + 1 индивидуальной вызывных панелей, подключение 2-х дополнительных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175х112х20мм.</t>
  </si>
  <si>
    <t>Prime HD SE (Black) Монитор цветного видеодомофона, с поддержкой форматов AHD / TVI / CVI 1080р/720p или CVBS (PAL/NTSC), Экран 7 дюймов, разрешение 1024х600, управление сенсорными кнопками с подсветкой,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Цвет корпуса: черный. Габариты: 175х112х20мм.</t>
  </si>
  <si>
    <t>Prime HD SE (Black) VZ Монитор цветного видеодомофона, с поддержкой форматов AHD / TVI / CVI 1080р/720p или CVBS (PAL/NTSC), Экран 7 дюймов, разрешение 1024х600, управление сенсорными кнопками с подсветкой,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Цвет корпуса: черный. Габариты: 175х112х20мм.</t>
  </si>
  <si>
    <t>Rocky HD VZ Монитор цветного видеодомофона 7", разрешение 1024x600, hands free, с поддержкой форматов CVBS и 720p/1080p (AHD/CVI/TVI. Адаптирован для многоквартирных домофонов с координатной системой адресации абонентов.. Встроенная память на 50 фото или 6 видео. Запись фото или видеона microSD карту до 128 ГБ (в комплект не входит). Запись по детектору движения, по одному каналу. Питание 220В, габариты: 205х128х19мм.</t>
  </si>
  <si>
    <t>Rocky HD XL Монитор цветного видеодомофона 7", разрешение 1024x600, hands free, с поддержкой форматов CVBS и 720p/1080p (AHD/CVI/TVI). Адаптирован для многоквартирных домофонов с цифровой системой адресации абонентов. Встроенная память на 50 фото или 6 видео. Запись фото или видеона microSD карту до 128 ГБ (в комплект не входит). Запись по детектору движения, по одному каналу. Питание 220В, габариты: 205х128х19мм.</t>
  </si>
  <si>
    <t>Rocky HD Wi-Fi Монитор цветного видеодомофона, с поддержкой форматов AHD/CVI/TVI 1080р/720p или CVBS (PAL/NTSC), с возможностью отправки уведомлений о вызове на смартфон, удаленный просмотр на смартфоне происходящего у вызывной панели, удаленное управление замками, дополнительный канал управления воротами. Возможен удаленный просмотр записей на SD карте. Экран 7 дюймов, емкостной сенсорный, разрешение 1024x600, hands free. Встроенный Wi-Fi модуль (может работать в беспроводных или проводных сетях Ethernet) с возможностью связи вызывных панелей с приложением "vhOme 2.2" для iOS и Android. Выход HOOK для работы с блоками сопряжения подъездных домофонов.</t>
  </si>
  <si>
    <t>Rocky HD Wi-Fi VZ Монитор цветного видеодомофона 7", разрешение 1024x600, hands free, с поддержкой форматов CVBS и 720p/1080p (AHD/CVI/TVI) и функцией Wi-Fi (может работать в беспроводных или проводных сетях Ethernet). Адаптирован для многоквартирных домофонов с координатной системой адресации абонентов. Возможность связи вызывных панелей с приложением "vhOme 2.2" для iOS и Android. Встроенная память на 100 фото. Запись фото или видеона microSD карту до 128 ГБ (в комплект не входит). Запись по детектору движения, по одному каналу. Питание 220В, габариты: 205х128х19мм.</t>
  </si>
  <si>
    <t>Rocky HD Wi-Fi XL Монитор цветного видеодомофона 7", разрешение 1024x600, hands free, с поддержкой форматов CVBS и 720p/1080p (AHD/CVI/TVI) и функцией Wi-Fi (может работать в беспроводных или проводных сетях Ethernet). Адаптирован для многоквартирных домофонов с цифровой системой адресации абонентов. Возможность связи вызывных панелей с приложением "vhOme 2.2" для iOS и Android. Встроенная память на 100 фото. Запись фото или видеона microSD карту до 128 ГБ (в комплект не входит). Запись по детектору движения, по одному каналу. Питание 220В, габариты: 205х128х19мм.</t>
  </si>
  <si>
    <t>Stark HD SE Tuya (White) Монитор цветного видеодомофона с поддержкой форматов AHD / TVI / CVI 1080р/720p или CVBS (PAL/NTSC), Работа с мобильным приложением Smart Life, Экран IPS 10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245х156х20мм. Цвет: белый.</t>
  </si>
  <si>
    <t>Stich (медь) Вызывная панель видеодомофона, накладная, камера 800 ТВЛ, PAL, угол обзора 53 град., -30С...+50С, IP66, четырехпроводная схема подключения. Корпус литой алюминий.</t>
  </si>
  <si>
    <t>Stich (черная) Вызывная панель видеодомофона, накладная, камера 800 ТВЛ, PAL, угол обзора 53 град., -30С...+50С, IP66, четырехпроводная схема подключения. Корпус литой алюминий.</t>
  </si>
  <si>
    <t xml:space="preserve">Triniti HD Антивандальная вызывная панель видеодомофона. Видеомодуль панели имеет возможность переключения форматов 1080p AHD или CVBS (PAL), «День/Ночь». Угол обзора - 130 градусов в формате AHD или 120 градусов в формате CVBS. Регулировка громкости динамика. ИК-подсветка. Полная группа контактов реле управления замком (НО/НЗ). Уголок и козырек входят в комплект поставки. </t>
  </si>
  <si>
    <t xml:space="preserve">TS-AU Переговорное аудио устройство для одной 4-проводной вызывной видеопанели или как дополнительное переговорное устройство для мониторов серии Promo (HD). Питание 12...15 В пост. ток (блок питания в комплект не входит!!!), потребляемая мощность не более 4,5Вт. Габаритные размеры: 138 х 90 х 15 мм </t>
  </si>
  <si>
    <t>TS-NC05 Электронное реле предназначено для управления блоком управления ворот при использовании одной вызывной панели с мониторов домофонов серии Classic (LILU, Elly, Amelie, Prime, NEO, LOKI, Tango, Sherlock, Stark).</t>
  </si>
  <si>
    <t>TS-NC09 Электронное реле дублирования сигнала вызова, формирования сигнала снятия трубки или команды открывания двери. Питание 12-15В / 10мА постоянного тока. Коммутируемый ток: выходом «SIREN» не более 200мА, выходом «TALK»: не более 5мА , Габаритные размеры: 46 х 27 х 20мм. Подходит для мониторов домофонов серии Classic (LILU, Elly, Amelie, Prime, NEO, LOKI, Tango, Sherlock, Stark).</t>
  </si>
  <si>
    <t>TS-TUYA IP-адаптер для отправки уведомлений о вызове от монитора видеодомофона в мобильное приложение Tuya Smart. Wi-Fi, RJ-45. Поддержка CVBS/AHD/TVI/CVI. 110*80*25 мм</t>
  </si>
  <si>
    <t>TS-БУЗ Блок управления электромеханическим замком.</t>
  </si>
  <si>
    <t>TS-МОП Модуль ограничения напряжения. Предназначен для ограничения подачи питания на подсветку кнопки вызова вызывной панели. Рабочее напряжение: 12..15 В. Ток коммутации: не более 300 мА. Порог отключения: 10.5 В. Ток собственного потребления: не более 2.5 мА (в версии со светодиодом - не более 5 мА). Ток срабатывания защиты по выходу: 500 мА. Габариты: 32х16х9 мм.</t>
  </si>
  <si>
    <t>WALLE (медь) Цветная вызывная панель видеодомофона (накладная), белая адаптивная подсветка, 4-х проводная, вандалозащищенная, с козырьком и уголком</t>
  </si>
  <si>
    <t>WALLE+ (асфальт) Цветная вызывная панель видеодомофона (накладная), ИК подсветка, 4-х проводная с регулировкой громкости динамика и чувствительности микрофона, вандалозащищенная, с козырьком и уголком.</t>
  </si>
  <si>
    <t>WALLE+ (медь) Цветная вызывная панель видеодомофона (накладная), ИК подсветка, 4-х проводная с регулировкой громкости динамика, вандалозащищенная, с козырьком и уголком.</t>
  </si>
  <si>
    <t>TS-3A-DIN Источник питания стабилизированный на DIN-рейку, 12В 3А, 92х87х55мм</t>
  </si>
  <si>
    <t>TS-3AM-DIN Источник питания стабилизированный на DIN-рейку, 12В 3А, 93x78x56мм</t>
  </si>
  <si>
    <t>TS-3A-DIN-UPS Источник стабилизированного питания резервированный, на DIN-рейку, 12В 3А, возможность подключения внешнего АКБ 12В 4/7/12 А∙ч. 93х87х55мм</t>
  </si>
  <si>
    <t>TS-5A V.4 Источник стабилизированного питания 12В, 5А. 4 клеммные колодки. Рег-ка вых. напр 12..14,2 В</t>
  </si>
  <si>
    <t>TS-5A-DIN Источник питания стабилизированный на DIN-рейку, 12В 5А, 93х87х55мм</t>
  </si>
  <si>
    <t>TS-5A-DIN-UPS Источник стабилизированного питания резервированный, на DIN-рейку, 12В 5А, возможность подключения внешнего АКБ 12В 4/7/12 А∙ч. 93х87х55мм</t>
  </si>
  <si>
    <t>ББП-20 PRO Lux Источник вторичного электропитания резервированный 12В 2А. Корпус под АКБ 12В 7А∙ч. Защита от глубокого разряда АКБ, Защита от КЗ при работе от АКБ, Регулировка выходного напряжения</t>
  </si>
  <si>
    <t>ББП-20 PRO Lux (пластик) Источник вторичного электропитания резервированный 12В 2А. Рег-ка вых. напр. Корпус - пластик под АКБ 12В 7А∙ч. Защита от глубокого разряда АКБ, Защита от КЗ при работе от АКБ, 190х185х85 мм</t>
  </si>
  <si>
    <t>ББП-20 TS Lux (пластик) Источник вторичного питания резервированный 12В, 2А. Корпус - пластик под АКБ 12В 7А∙ч. Без защиты от глубокого разряда аккумулятора. Без защиты от переполюсовки при подключении аккумулятора. Защита от КЗ при работе от АКБ. 190х185х85 мм</t>
  </si>
  <si>
    <t>ББП-30 MAX Источник вторичного электропитания резервированный 12В 3А (макс 3.5А) под акб.12В 1×17 или 2×12 или 2×7 А∙ч. Защита от глубокого разряда АКБ, Электронная защита от КЗ при работе от АКБ, Защита от переполюсовки при подключении АКБ</t>
  </si>
  <si>
    <t>ББП-30 PRO Lux Источник вторичного электропитания резервированный 12В 3А. Корпус под АКБ 12В 7А∙ч. Защита от глубокого разряда АКБ, Защита от КЗ при работе от АКБ, Регулировка выходного напряжения</t>
  </si>
  <si>
    <t>ББП-30 PRO Lux (пластик) Источник вторичного электропитания резервированный 12В 3А. Корпус - пластик под АКБ 12В 7А∙ч. Защита от глубокого разряда АКБ, Защита от КЗ при работе от АКБ, 190х185х85 мм</t>
  </si>
  <si>
    <t>ББП-50 PRO Lux Источник вторичного электропитания резервированный 12В 5А. Корпус под АКБ 12В 7А∙ч. Защита от глубокого разряда АКБ, Защита от КЗ при работе от АКБ, Регулировка выходного напряжения</t>
  </si>
  <si>
    <t>ББП-50 PRO Lux (пластик) Источник вторичного электропитания резервированный 12В 5А. Корпус - пластик под АКБ 12В 7А∙ч. Защита от глубокого разряда АКБ, Защита от КЗ при работе от АКБ, 190х185х85 мм</t>
  </si>
  <si>
    <t>TS-1,5A-Slim Lux Источник вторичного электропитания 12В, 1.5А, 43×45×27 мм</t>
  </si>
  <si>
    <t>TS-1,5A-U-Slim Lux Источник вторичного электропитания 12В, 1.5А в корпусе IP67 (всепогодный), 43×45×27 мм</t>
  </si>
  <si>
    <t>TS-10A-OPN Источник питания стабилизированный 12В 10А, регулировка выходного напряжения, защита от КЗ, перфорированный корпус IP20</t>
  </si>
  <si>
    <t>TS-1A Источник питания стабилизированный 12В, 1А, защита от КЗ, коннектор (клеммная колодка) в комплекте. 74×39×30мм</t>
  </si>
  <si>
    <t>TS-1A-Slim Источник вторичного электропитания 12В, 1А в корпусе IP54, 48×56×28 мм</t>
  </si>
  <si>
    <t>TS-1A-U-Slim Источник вторичного электропитания 12В, 1А в корпусе IP67 (всепогодный), 48×56×28 мм</t>
  </si>
  <si>
    <t>TS-20A-OPN Источник питания стабилизированный 12В 20А, регулировка выходного напряжения, защита от КЗ, перфорированный корпус IP20</t>
  </si>
  <si>
    <t>TS-2A Источник питания стабилизированный 12В, 2А, защита от КЗ, коннектор (клеммная колодка) в комплекте. 109×45×31мм</t>
  </si>
  <si>
    <t>TS-2A-U-Slim Lux Источник вторичного электропитания 12В, 2А в корпусе IP67 (всепогодный), 43×45×27 мм</t>
  </si>
  <si>
    <t>TS-3A Источник питания стабилизированный 12В, 3А, защита от КЗ, коннектор (клеммная колодка) в комплекте. 110×47×30мм</t>
  </si>
  <si>
    <t>TS-3A-OPN Источник питания стабилизированный 12В 3.2А, регулировка вых. напр, защита от КЗ, перфорированный корпус IP20. 115х75х35мм</t>
  </si>
  <si>
    <t>TS-4A Источник питания стабилизированный 12В, 4А, защита от КЗ, коннектор (клеммная колодка) в комплекте. 116×50×31мм</t>
  </si>
  <si>
    <t>TS-5A Источник питания стабилизированный 12В, 5А, защита от КЗ, коннектор (клеммная колодка) в комплекте, 113×61×32мм</t>
  </si>
  <si>
    <t>TS-5A-OPN Источник питания стабилизированный 12В 5А, регулировка вых.напр., защита от КЗ, перфорированный корпус IP20. 160х100х43мм</t>
  </si>
  <si>
    <t>TS-7A Источник питания стабилизированный 12В, 7А, коннектор (клеммная колодка) в комплекте. 180х70х45мм</t>
  </si>
  <si>
    <t>ББП-100 MAX2-L Источник вторичного электропитания резервированный 12В 10А под акб.12В 2×17 или 2×12 или 3×7 А∙ч. Защиты: АКБ от глубокого разряда и от переполюсовки, от КЗ, от перегрузки по току и перегрева; от перенапряжения по входу</t>
  </si>
  <si>
    <t>ББП-100 V.32 MAX2 Источник вторичного электропитания резервированный 12В 10А под акб.12В 2×17 или 2×12 или 4×7 А∙ч. 32 распределённых выхода × 300мА, индикация состояния каждого канала. Все виды защит.</t>
  </si>
  <si>
    <t>ББП-20 PRO Источник вторичного электропитания резервированный 12В 2А (макс 2.5А) под акб.12В 7А∙ч. Защита от глубокого разряда АКБ, Электронная защита от КЗ при работе от АКБ, Защита от переполюсовки при подключении АКБ</t>
  </si>
  <si>
    <t>ББП-20 PRO (ПЛАСТИК) Источник вторичного электропитания резервированный 12В 2А (макс 2.5А) под акб.12В 7А∙ч. Защита от глубокого разряда АКБ, Электронная защита от КЗ при работе от АКБ, Защита от переполюсовки при подключении АКБ. Корпус- пластик</t>
  </si>
  <si>
    <t>ББП-20 TS Источник вторичного питания резервированный 12В, 2А (max 2.5A) под АКБ 12В 7А∙ч. Без защиты от глубокого разряда аккумулятора. Электронная защита от КЗ при работе от АКБ. Корпус - металл, 160×162×75мм</t>
  </si>
  <si>
    <t>ББП-20 TS (ПЛАСТИК) Источник вторичного питания резервированный 12В, 2А (max 2.5A) под АКБ 12В 7А∙ч. Без защиты от глубокого разряда аккумулятора. Электронная защита от КЗ при работе от АКБ. Корпус - пластик</t>
  </si>
  <si>
    <t>ББП-30 PRO Источник вторичного электропитания резервированный 12В 3А (макс 3.5А) под акб.12В 7А∙ч. Защита от глубокого разряда АКБ, Защита от КЗ, Защита от переполюсовки</t>
  </si>
  <si>
    <t>ББП-30 PRO (ПЛАСТИК) Источник вторичного электропитания резервированный 12В 3А (макс 3.5А) под акб.12В 7А∙ч. Защита от глубокого разряда АКБ, Электронная защита от КЗ при работе от АКБ, Защита от переполюсовки при подключении АКБ. Корпус- пластик</t>
  </si>
  <si>
    <t>ББП-30 TS Источник вторичного питания резервированный 12В, 3А (max 3.5A) под АКБ 12В 7А∙ч. Без защиты от глубокого разряда аккумулятора. Защита от переполюсовки при подключении аккумулятора. Электронная защита от КЗ при работе от АКБ. Корпус - металл, 160×162×75мм</t>
  </si>
  <si>
    <t>ББП-30 TS (ПЛАСТИК) Источник вторичного питания резервированный 12В, 3А (max 3.5A) под АКБ 12В 7А∙ч. Без защиты от глубокого разряда аккумулятора. Электронная защита от КЗ при работе от АКБ. Корпус - пластик</t>
  </si>
  <si>
    <t>ББП-40 TS Источник вторичного питания резервированный 12В, 4А (макс 4.5А). Корпус - металл под АКБ 12В 7А∙ч. Без защиты от глубокого разряда АКБ. Защита от КЗ. 180×190×75 мм</t>
  </si>
  <si>
    <t>ББП-40 TS (ПЛАСТИК) Источник вторичного питания резервированный 12В, 4А (max 4.5A) под АКБ 12В 7А∙ч. Без защиты от глубокого разряда аккумулятора. Электронная защита от КЗ при работе от АКБ. Корпус - пластик</t>
  </si>
  <si>
    <t>ББП-50 MAX Источник вторичного электропитания резервированный 12В 5А (макс 5.5А) под акб.12В 1×17 или 2×12 или 2×7 А∙ч. Защита от глубокого разряда АКБ, Электронная защита от КЗ при работе от АКБ, Защита от переполюсовки при подключении АКБ</t>
  </si>
  <si>
    <t>ББП-50 PRO Источник вторичного электропитания резервированный 12В 5А (макс 5.5А) под акб.12В 7А∙ч. Защита от глубокого разряда АКБ, Электронная защита от КЗ при работе от АКБ, Защита от переполюсовки при подключении АКБ</t>
  </si>
  <si>
    <t>ББП-50 PRO (ПЛАСТИК) Источник вторичного электропитания резервированный 12В 5А (макс 5.5А) под акб.12В 7А∙ч. Защита от глубокого разряда АКБ, Электронная защита от КЗ при работе от АКБ, Защита от переполюсовки при подключении АКБ. Корпус- пластик</t>
  </si>
  <si>
    <t>ББП-50 TS Источник вторичного электропитания резервированный 12В 5А (макс 5.5А) под акб.12В 7А∙ч. Без защиты от глубокого разряда АКБ и от переполюсовки на клеммах АКБ. Защита от КЗ</t>
  </si>
  <si>
    <t>ББП-50 TS (ПЛАСТИК) Источник вторичного питания резервированный 12В, 5А (max 5.5A) под АКБ 12В 7А∙ч. Без защиты от глубокого разряда аккумулятора. Электронная защита от КЗ при работе от АКБ. Корпус - пластик</t>
  </si>
  <si>
    <t>ББП-80 PRO2 Источник вторичного электропитания резервированный 12В 8А (макс 8.5А) под акб.2×7А∙ч. Защита от глубокого разряда АКБ, Электронная защита от КЗ при работе от АКБ, Защита от переполюсовки при подключении АКБ</t>
  </si>
  <si>
    <t>ББП-80 V.16 MAX Источник вторичного питания резервированный 12В, 8А с фильтрацией от взаимного влияния потребителей по каждому каналу 12В при токе потребления одного канала не более 1А. Количество каналов: 16. Защита от глубокого разряда АКБ, Электронная защита от КЗ при работе от АКБ, Защита от переполюсовки при подключении АКБ (17А∙ч). Корпус - металл, 290×285×95мм</t>
  </si>
  <si>
    <t>ББП-80 V.8 MAX Lux Источник вторичного электропитания резервированный 12В 8А (max 9.5А), 8 распр. выходов × 1.25А, рег-ка выходного напр. Корпус - металл под акб.12В 17 А∙ч. Защита от перегрузки и короткого замыкания каналов.</t>
  </si>
  <si>
    <t>БП-100 V.18 Источник питания для систем видеонаблюдения 12В 10А 60Вт на 18 выходов</t>
  </si>
  <si>
    <t>БП-2А Блок питания 12B 2А, корпус - пластик, рег-ка вых. напр, защита сети 220В от помех</t>
  </si>
  <si>
    <t>БП-3А-У Блок питания импульсный 12В стаб., 3А, защита от КЗ на выходе, герметичный (уличный) IP56, -35...+35°С</t>
  </si>
  <si>
    <t>БП-3АМ-У Блок питания импульсный 12В, 3А, герметичный (уличный) металлический корпус IP67, -35...+35°С</t>
  </si>
  <si>
    <t>БП-3АП-У Блок питания импульсный 12В, 3А, герметичный (уличный) пластиковый корпус IP67, -35...+35°С</t>
  </si>
  <si>
    <t>БП-50 V.9 Источник питания для систем видеонаблюдения 12В 5А 60Вт на 9 выходов</t>
  </si>
  <si>
    <t>БП-5А-У Блок питания импульсный 12В стаб., 5А, защита от КЗ на выходе, герметичный (уличный) IP56, -35...+35°С</t>
  </si>
  <si>
    <t>БП-5АМ-У Блок питания импульсный 12В, 5А, герметичный (уличный) металлический корпус IP67, -35...+35°С</t>
  </si>
  <si>
    <t>Аккумулятор 12В 1,2 А∙ч (TS 12012) Аккумуляторная батарея свинцово-кислотная, AGM</t>
  </si>
  <si>
    <t>Аккумулятор 12В 12 А∙ч (TS 1212) Аккумуляторная батарея свинцово-кислотная, AGM</t>
  </si>
  <si>
    <t>Аккумулятор 12В 17 А∙ч (TS 1217) Аккумуляторная батарея свинцово-кислотная, AGM</t>
  </si>
  <si>
    <t>Аккумулятор 12В 2,2 А∙ч (TS 12022) Аккумуляторная батарея свинцово-кислотная, AGM</t>
  </si>
  <si>
    <t>Аккумулятор 12В 4.5 А∙ч (TS 12045) Аккумуляторная батарея свинцово-кислотная, AGM</t>
  </si>
  <si>
    <t>Шлейф для мониторов Tantos 4х-пиновый</t>
  </si>
  <si>
    <t>Шлейф для мониторов Tantos 5ти-пиновый</t>
  </si>
  <si>
    <t>Шлейф для мониторов Tantos серии Lea, Selina, Rocky, Marilyn</t>
  </si>
  <si>
    <t>Шлейф для мониторов Tantos серии SE 2-х пиновый</t>
  </si>
  <si>
    <t>Шлейф для мониторов Tantos серии SE 4-х пиновый</t>
  </si>
  <si>
    <t>Шлейф для мониторов Tantos серии SE 5-ти пиновый</t>
  </si>
  <si>
    <t xml:space="preserve">Шлейф для мониторов Tantos 4х-пиновый разъем для подключения вызывной панели или дополнительного монитора. Длина проводов 15 см. Цветовая маркировка по стандарту Commax. </t>
  </si>
  <si>
    <t xml:space="preserve">Шлейф для мониторов Tantos 5ти-пиновый разъем для подключения вызывной панели. Длина проводов 15 см. Цветовая маркировка по стандарту Commax. </t>
  </si>
  <si>
    <t>Шлейф для мониторов Tantos серии Lea, Selina, Rocky, Marilyn, 4-pin, 26 AWG, 18 см</t>
  </si>
  <si>
    <t>Шлейф для мониторов Tantos серии SE 2-х пиновый. Предназначен для подключения внешнего питания 14-15В к мониторам серии SE</t>
  </si>
  <si>
    <t>Шлейф для мониторов Tantos серии SE 4-х пиновый. С соединительными проводами для подключения мониторов в интеркоме. Длина проводов 15 см. Цветовая маркировка по стандарту Commax</t>
  </si>
  <si>
    <t>Шлейф для мониторов Tantos серии SE 5-ти пиновый. С соединительными проводами для подключения вызывной панели. Длина проводов 15 см. Цветовая маркировка по стандарту Commax</t>
  </si>
  <si>
    <t>TSn-16FP18G2S1Коммутатор 15x100Мбит/с PoE порта +1 порт 1000Мбит/с PoE + 2x1000 1000Мбит/с порта Uplink + 1 порт SFP</t>
  </si>
  <si>
    <t>TSn-22F2GP26G2 Коммутатор 22x100Мбит/с PoE порта +2 порта 1000Мбит/с PoE + 2x1000 1000Мбит/с порта Uplink</t>
  </si>
  <si>
    <t>TSn-4GP6G1S1 Коммутатор 4 x 1000 Мбит/с PoE порта + 1 x 1000 Мбит/с порт Uplink + 1 х 1000 Мбит/с SFP порт</t>
  </si>
  <si>
    <t>TSn-4FP6F2 Коммутатор 4x100Мбит/с PoE порта + 2x100Мбит/с порта Uplink</t>
  </si>
  <si>
    <t>TSn-8Gn Коммутатор 8-портовый гигабитный, 8 портов 10/100/1000 Мбит/с, дуплекс, общая пропускная способность 16 Гбит/с, металлический корпус. Протестирован специально для применения в системах видеонаблюдения, исключает потерю пакетов при больших нагрузках. Металлический корпус. БП в комплекте.</t>
  </si>
  <si>
    <t>TSn-B6F2GP10G2S1Уличный коммутатор 6x100Мбит/с PoE портов + 2x1000Мбит/с PoE порта 2x1000Мбит/с порта Uplink + 1 порт SFP</t>
  </si>
  <si>
    <t>TSn-B8FP10G2 Уличный коммутатор 8x100Мбит/с PoE портов + 2x100Мбит/с порта Uplink</t>
  </si>
  <si>
    <t>TSn-EPOE-3P Удлинитель PoE 802.3af/at/bt</t>
  </si>
  <si>
    <t>TSn-GZ14PG Одноканальное устройство грозозащиты Gigabit Ethernet и PoE (до 4КВ)</t>
  </si>
  <si>
    <t>TSn-PoE48n PoE-инжектор для сетей 10/100/1000 BaseT. Passive PoE, Вход:100-240В (AC). Выход: 48B 0.625A, 145×62×40мм</t>
  </si>
  <si>
    <t>TSn-PoE48G PoE-инжектор 10/100/1000Мбит/с 802.3af/at/bt до 60Вт</t>
  </si>
  <si>
    <t>TSn-SPC Разветвитель Ethernet с поддержкой питания PoE 802.3af/at</t>
  </si>
  <si>
    <t>TS-S1105 Коммутатор 4x100Мбит/с PoE порта + 1x100Мбит/с порт Uplink</t>
  </si>
  <si>
    <t>TS-S1109 Промышленный коммутатор 8x100Мбит/с PoE портов + 1x100Мбит/с порт Uplink</t>
  </si>
  <si>
    <t>TS-S1210 Промышленный коммутатор 8x100Мбит/с PoE портов + 2x100Мбит/с порта Uplink</t>
  </si>
  <si>
    <t>TSn-SP12 Одноканальный 10/100M IEEE802.3af  PoE-сплиттер для питания IP-видеокамер, которые не поддерживают PoE</t>
  </si>
  <si>
    <t>TSi-Beco25FP 2-х мегапиксельная IP видеокамера</t>
  </si>
  <si>
    <t>TSi-Beco45FP 4-х мегапиксельная IP видеокамера</t>
  </si>
  <si>
    <t>TSi-СM01Кронштейн универсальный для видеокамер на угол.</t>
  </si>
  <si>
    <t xml:space="preserve">TSi-Dn535F 5-ти мегапиксельная купольная IP камера </t>
  </si>
  <si>
    <t xml:space="preserve">TSi-Ee25FP 2-х мегапиксельная уличная антивандальная IP камера </t>
  </si>
  <si>
    <t xml:space="preserve">TSi-Ee50FP 5-ти мегапиксельная уличная антивандальная IP камера </t>
  </si>
  <si>
    <t>TSi-Ee85FD Активная защита, IP видеокамера уличная купольная с ИК подсветкой, 8-мегапиксельная (4К), тревожная подсветка (красный+синий стробоскоп), сирена.</t>
  </si>
  <si>
    <t xml:space="preserve">TSi-Eeco25FP 2-х мегапиксельная IP камера </t>
  </si>
  <si>
    <t>TSi-P2FP 2-х мегапиксельная уличная цилиндрическая IP камера с ИК подсветкой</t>
  </si>
  <si>
    <t>TSi-Pe25FP IP видеокамера уличная 2-х мегапиксельная с фиксированным объективом и питанием PoE</t>
  </si>
  <si>
    <t>TSi-Pe25VP 2-х мегапиксельная уличная цилиндрическая IP камера с ИК подсветкой</t>
  </si>
  <si>
    <t>TSi-Pe50FP IP видеокамера уличная 5-ти мегапиксельная с фиксированным объективом и питанием PoE</t>
  </si>
  <si>
    <t>TSi-Pe50VP 5-ти мегапиксельная уличная цилиндрическая IP камера с ИК подсветкой</t>
  </si>
  <si>
    <t>TSi-Pe85FD Активная защита, IP видеокамера уличная цилиндрическая с ИК подсветкой, 8-мегапиксельная (4К), тревожная подсветка (красный+синий стробоскоп), сирена.</t>
  </si>
  <si>
    <t>TSi-Peco25FP 2-х мегапиксельная уличная цилиндрическая IP камера с ИК подсветкой</t>
  </si>
  <si>
    <t>TSi-Peco45FP 4-х мегапиксельная уличная цилиндрическая IP камера с ИК подсветкой</t>
  </si>
  <si>
    <t>TSi-Pn254VZBR IP видеокамера уличная цилиндрическая с ИК подсветкой, 2-х мегапиксельная, 1920 x 1080, 1/2. 8” сенсор 0.01 Люкс (день) / 0.005 Люкс (ночь) / 0 Люкс (с ИК подсветкой), Н.264+/H.265+/MJPEG, моторизованный объектив 2.7 -13.5 мм, управление диафрагмой (ручное и автоматическое)</t>
  </si>
  <si>
    <t>TSi-Ve25VPA 2-х мегапиксельная купольная антивандальная уличная IP камера с вариофокальным объективом и питанием PoE. Встроенный микрофон</t>
  </si>
  <si>
    <t>TSi-Ve50VPA 5-ти мегапиксельная купольная антивандальная уличная IP камера с вариофокальным объективом и питанием PoE. Поддержка звука</t>
  </si>
  <si>
    <t>TSi-Veco45FP Уличная 4-х мегапиксельная купольная антивандальная  IP видеокамера</t>
  </si>
  <si>
    <t>TSi-Vn254VZBR IP видеокамера уличная купольная с ИК подсветкой, 2-х мегапиксельная, 1920 x 1080, 1/2. 8” сенсор 0. 01 Люкс (день) / 0.005 Люкс (ночь) / 0 Люкс (с ИК подсветкой), Н.264+/H.265+/MJPEG, моторизованный объектив 2.7 -13.5 мм, управление диафрагмой (ручное и автоматическое)</t>
  </si>
  <si>
    <t>TSr-NV04154 Сетевой 4 канальный регистратор для IP камер (1 HDD)</t>
  </si>
  <si>
    <t>TSr-NV16254 Сетевой 16 канальный регистратор для IP камер (2 HDD)</t>
  </si>
  <si>
    <t>TSr-NV64851 Сетевой 64 канальный регистратор для IP камер с поддержкой аналитики  (8 HDD)</t>
  </si>
  <si>
    <t>Дверная Wi-Fi видеокамера, 2 МП, платформа Tuya</t>
  </si>
  <si>
    <t>Поворотная Wi-Fi камера в патрон E27</t>
  </si>
  <si>
    <t>TSc-E1080pUVCf Уличная купольная видеокамера 4в1 (AHD, TVI, CVI, CVBS) 2 МП SONY EXMOR с ИК-подсветкой, металлический корпус</t>
  </si>
  <si>
    <t>TSc-E1080pUVCv Уличная купольная видеокамера 4в1 (AHD, TVI, CVI, CVBS) 2 МП SONY EXMOR с вариофокальным объективом, металлический корпус</t>
  </si>
  <si>
    <t>TSc-E2HDf Купольная видеокамера для помещений 4в1 (AHD, TVI, CVI, CVBS) 2 МП с ИК-подсветкой, корпус пластик</t>
  </si>
  <si>
    <t>TSc-E5HDf Уличная купольная видеокамера 4в1 (AHD, TVI, CVI, CVBS) 5 МП с ИК-подсветкой, металлический корпус</t>
  </si>
  <si>
    <t>TSc-P1080pUVCf Уличная цилиндрическая видеокамера 4в1 (AHD, TVI, CVI, CVBS) 2 МП SONY EXMOR с ИК-подсветкой, металлический корпус</t>
  </si>
  <si>
    <t>TSc-P1080pUVCv Уличная цилиндрическая видеокамера 4в1 (AHD, TVI, CVI, CVBS) 2 МП SONY EXMOR  с вариофокальным объективом</t>
  </si>
  <si>
    <t>TSc-P2HDf Уличная цилиндрическая видеокамера 4в1 (AHD, TVI, CVI, CVBS) 2 МП с ИК-подсветкой, пластиковый корпус</t>
  </si>
  <si>
    <t>TSc-P5HDf Уличная цилиндрическая видеокамера 4в1 (AHD, TVI, CVI, CVBS) 5 МП с ИК-подсветкой, металлический корпус</t>
  </si>
  <si>
    <t>TSc-P5HDv Уличная цилиндрическая видеокамера 4в1 (AHD, TVI, CVI, CVBS) 5 МП с вариофокальным объективом</t>
  </si>
  <si>
    <t>TSc-Pe2HDf Уличная цилиндрическая видеокамера 4в1 (AHD, TVI, CVI, CVBS) 2 МП с ИК-подсветкой, металлический корпус</t>
  </si>
  <si>
    <t>TSc-Ve2HDf Уличная купольная видеокамера 4в1 (AHD, TVI, CVI, CVBS) 2 МП с ИК-подсветкой, корпус пластик/металл</t>
  </si>
  <si>
    <t>TSr-NV08154 Сетевой 8 канальный регистратор для IP камер (1 HDD)</t>
  </si>
  <si>
    <t>TSr-NV16252 Сетевой 16 канальный регистратор для IP камер с поддержкой аналитики (2 HDD)</t>
  </si>
  <si>
    <t>TSr-UV1612 16-ти канальный мультиформатный видеорегистратор</t>
  </si>
  <si>
    <t>TSa-M30AMP Микрофон в корпусе разъем Аудио -"Тюльпан", разъём питания, V-пит.-12В (8.5...15 В) с ручной регулировкой усиления, 30×40×20мм</t>
  </si>
  <si>
    <t>TSa-M30MP Микрофон 3-х проводной в корпусе 30×40×20мм, V-пит.-12В (8.5...15 В) без регулировок усиления</t>
  </si>
  <si>
    <t>TSa-M51P Микрофон без регулировки усиления, разъём Аудио -"Тюльпан", разъём питания, сквозной разъём питания, V-пит.-12В (8.5...15 В)</t>
  </si>
  <si>
    <t>TSa-M5P Микрофон 3-х проводной, V-пит.-12В (8.5...15 В) без регулировки усиления</t>
  </si>
  <si>
    <t>TSt-100HB Дополнительный брелок для комплекта TSt-100HS, защитная крышка от случайного нажатия</t>
  </si>
  <si>
    <t>TSt-100HS Комплект дистанционного управления радиоканальный. В комплекте 2-х канальный приёмник (бежевый корпус) + 2 брелока, дальность до 50м, частота 433.92МГц, до 120 брелоков,  2 канала (реле 10А/250В АС или 10А/30В DC) с 4-мя вариантами управления, питание приемника 12В DC</t>
  </si>
  <si>
    <t>TSt-100HS black Комплект дистанционного управления радиоканальный. В комплекте 2-х канальный приёмник (чёрный корпус) + 2 брелока, дальность до 50м, частота 433.92МГц, до 120 брелоков, 2 канала (реле 10А/250В АС или 10А/30В DC) с 4-мя вариантами управления, питание приемника 12В DC</t>
  </si>
  <si>
    <t>TSt-100HT Дополнительный брелок для комплекта TSt-100HS</t>
  </si>
  <si>
    <t>TSt-1U01P1HD Пассивный приемник-передатчик HD-видео по витой паре. 1 канал BNC, витая пара под клеммы, компактный корпус; дальность передачи видеосигнала AHD 720P/960P, HD-CVI/TVI 720P: до 200 м.</t>
  </si>
  <si>
    <t>TSt-1U01P2HD Пассивный приемник-передатчик HD-видео по витой паре. 1 канал BNC, витая пара под клеммы, со шлейфом; дальность передачи видеосигнала AHD 720P/960P, HD-CVI/TVI 720P: до 200 м.</t>
  </si>
  <si>
    <t>TSt-1U01P3HD Пассивный приемник-передатчик HD-видео по витой паре. 1 канал BNC, витая пара под клеммы, стандартный корпус; дальность передачи видеосигнала AHD 720P/960P, HD-CVI/TVI 720P: до 200 м.</t>
  </si>
  <si>
    <t>Разветвитель питания TS DC 2 Соединительный кабель для разветвления линии питания 1 гнездо DC (внутренний контакт 2,1 мм) на 2 штекера DC (2,1×5,5×9,5 мм)</t>
  </si>
  <si>
    <t>Разветвитель питания TS DC 4 Соединительный кабель для разветвления линии питания 1 гнездо DC (внутренний контакт 2,1 мм) на 4 штекера DC (2,1×5,5×9,5 мм)</t>
  </si>
  <si>
    <t>Разветвитель питания TS DC 8 Соединительный кабель для разветвления линии питания 1 гнездо DC (внутренний контакт 2,1 мм) на 8 штекеров DC (2,1×5,5×9,5 мм)</t>
  </si>
  <si>
    <t>EM-Marine (брелок) TS жёлтый Брелок Proximity 125 кГц, с кольцом для крепления, цвет - жёлтый. Идентификационный номер нанесен на поверхность брелока.</t>
  </si>
  <si>
    <t>EM-Marine (брелок) TS красный Брелок Proximity 125 кГц, с кольцом для крепления, цвет - красный. Идентификационный номер нанесен на поверхность брелока.</t>
  </si>
  <si>
    <t>EM-Marine (брелок) TS оранжевый Брелок Proximity 125 кГц, с кольцом для крепления, цвет - оранжевый. Идентификационный номер нанесен на поверхность брелока.</t>
  </si>
  <si>
    <t>EM-Marine (брелок) TS светло-зелёный Брелок Proximity 125 кГц, с кольцом для крепления, цвет -  светло-зелёный. Идентификационный номер нанесен на поверхность брелока.</t>
  </si>
  <si>
    <t>EM-Marine (брелок) TS сине-белый Брелок Proximity 125 кГц, с кольцом для крепления, цвет - синий с белой вставкой под печать</t>
  </si>
  <si>
    <t>EM-Marine (брелок) TS фиолетовый Брелок Proximity 125 кГц, с кольцом для крепления, цвет - фиолетовый. Идентификационный номер нанесен на поверхность брелока.</t>
  </si>
  <si>
    <t>EM-Marine (брелок) TS чёрный Брелок Proximity 125 кГц, с кольцом для крепления, цвет - чёрный. Идентификационный номер нанесен на поверхность брелока.</t>
  </si>
  <si>
    <t>EM-Marine (тонкая) TS multipack Proximity формата EMM (125 кГц), 86x54x0,8 мм. Идентификационный номер нанесен на поверхность карты. Групповая заводская упаковка по 200шт. (без индивидуальной упаковки каждой карты)</t>
  </si>
  <si>
    <t>EM-Marine Браслет TS Браслет Proximity 125 кГц, водонепроницаемый, материал - силикон, цвет - красный</t>
  </si>
  <si>
    <t>EM-Marine Браслет TS Браслет Proximity 125 кГц, водонепроницаемый, материал - силикон, цвет - синий</t>
  </si>
  <si>
    <t>EM-Marine Браслет TS пружинный Браслет Proximity 125 кГц, материал - АБС-пластик и ПВХ, цвет - синий</t>
  </si>
  <si>
    <t>EM-Marine Браслет TS пружинный Браслет Proximity 125 кГц, материал - АБС-пластик и ПВХ, цвет - красный</t>
  </si>
  <si>
    <t>EM-Marine Браслет TS пружинный Браслет Proximity 125 кГц, материал - АБС-пластик и ПВХ, цвет - зеленый</t>
  </si>
  <si>
    <t>EM-Marine Браслет TS пружинный Браслет Proximity 125 кГц, материал - АБС-пластик и ПВХ, цвет - желтый</t>
  </si>
  <si>
    <t>EM-Marine Браслет TS с застёжкой (красный) Браслет proximity формата Em-Marin (125 кГц), силиконовый, с застежкой</t>
  </si>
  <si>
    <t>EM-Marine Браслет TS с застёжкой (зеленый) Браслет proximity формата Em-Marin (125 кГц), силиконовый, с застежкой</t>
  </si>
  <si>
    <t>EM-Marine Браслет TS с застёжкой (синий) Браслет proximity формата Em-Marin (125 кГц), силиконовый, с застежкой</t>
  </si>
  <si>
    <t>EM-Marine Браслет TS с застёжкой (черный) Браслет proximity формата Em-Marin (125 кГц), силиконовый, с застежкой</t>
  </si>
  <si>
    <t>HO-02 Кнопка выхода накладная прямоугольная, надпись "ВЫХОД", пластик</t>
  </si>
  <si>
    <t>PTE-301 Бесконтактная кнопка запроса на выход, питание 12В, выходное реле полная группа (НО/НЗ), Коммутируемое напряжение/ток: переменный ток - 120В/3А, постоянный ток - 30В/3А, габариты: внешние, по накладке 86х86х10 мм, врезная часть - 43х55х26 мм</t>
  </si>
  <si>
    <t>RW1990 iButton TS (чёрный) Перезаписываемый электронный ключ серии RW1990, идентификационный код 64 бит,  пластиковый держатель чёрного цвета</t>
  </si>
  <si>
    <t>Smart-брелок TS 13,56МГц 1K Брелок с рабочей частотой 13,56 МГц, с кольцом для крепления, цвет - синий. Память 1024 байт (16 секторов по 64 байта). Совместим со считывателями формата Mifare</t>
  </si>
  <si>
    <t>Smart-карта TS толстая (13,56МГц 1K) Толстая smart-карта, рабчая частота 13,56 МГц, корпус толщиной 1.6мм с прорезью. Память 1К (1024 байт, 16 секторов по 64 байта). Совместима со считывателями формата Mifare</t>
  </si>
  <si>
    <t>Smart-карта TS 13,56МГц 1K Тонкая smart-карта, рабочая частота 13,56 МГц, 86x54x0,8 мм, память 1К (1024 байт, 16 секторов по 64 байта). Совместима со считывателями формата Mifare. Без нумерации на поверности карты. Индивидуальная заводская упаковка каждой карты в прозрачную плёнку</t>
  </si>
  <si>
    <t>Smart-карта TS тонкая multipack Тонкая smart-карта 13,56 МГц, 86x54x0,8 мм, память 1К (1024 байт, 16 секторов по 64 байта). Совместима со считывателями формата Mifare. Без нумерации на поверности карты. Групповая заводская упаковка по 200шт. (без индивидуальной упаковки каждой карты)</t>
  </si>
  <si>
    <t>TDE-02 Кнопка запроса на выход прямоугольная, металл, 115×40×40мм</t>
  </si>
  <si>
    <t>TDE-02 Light Кнопка выхода c подсветкой, прямоугольная, металлическая. Питание подсветки кнопки 12В. Коммутируемое напр/ток: 36В/3А.Тип контактов НО/НЗ. 91×29×40мм</t>
  </si>
  <si>
    <t>TS-DC Скользящий канал (белый) Скользящий канал белого цвета с функцией ФОП для дверных доводчиков TANTOS TS-DC065, TS-DC085, TS-DC085 Freeze, TS-DC120 Freeze</t>
  </si>
  <si>
    <t>TS-DC Скользящий канал (графит) Скользящий канал функцией ФОП для дверных доводчиков TANTOS TS-DC065, TS-DC085, TS-DC085 Freeze, TS-DC120 Freeze, цвет - тёмно-серый металлик</t>
  </si>
  <si>
    <t>TS-DC Скользящий канал (серебро) Скользящий канал серебристого цвета с функцией ФОП для дверных доводчиков TANTOS TS-DC065, TS-DC085, TS-DC085 Freeze, TS-DC120 Freeze</t>
  </si>
  <si>
    <t>TS-LM180 Монтажный L-образный уголок для замка TS-ML180</t>
  </si>
  <si>
    <t>TS-LM300 Монтажный L-образный уголок для замка TS-ML300</t>
  </si>
  <si>
    <t>TS-LM500 Монтажный L-образный уголок для замка TS-ML500</t>
  </si>
  <si>
    <t>TS-ML180 Замок электромагнитный, усилие удержания 180кг. питание 12В/300мА. габариты 170х34х20,5мм, В комплекте монтажная планка, для крепления на уголок необходим TS-LM180</t>
  </si>
  <si>
    <t>TS-ML300 Замок электромагнитный, усилие удержания 300кгс. питание 12В/380мА, встроенный светодиод, габариты 250х42х25,4мм. В комплекте монтажная планка, для крепления на уголок необходим TS-LM300</t>
  </si>
  <si>
    <t>TS-ML500 Замок электромагнитный, усилие удержания 500 кг. питание 12В/460мА. габариты 266х67х42мм. В комплекте монтажная планка, для крепления на уголок необходим TS-LM500</t>
  </si>
  <si>
    <t>TS-SL4NC</t>
  </si>
  <si>
    <t>TS-LSL</t>
  </si>
  <si>
    <t>TS-LSS</t>
  </si>
  <si>
    <t>TS-DL</t>
  </si>
  <si>
    <t>TS-CTR-EMF Metal</t>
  </si>
  <si>
    <t>00-00324506</t>
  </si>
  <si>
    <t>TS-CTR-EMF Metal Автономный контроллер доступа в металлическом корпусе со встроенным считывателем карт форматов EM-Marin (125 кГц) и Mifare (13.56МГц), до 1000 пользователей, Wiegand-26,-37, подключение внешнего считывателя, -40…+60°С,103x48x19 мм, IP66</t>
  </si>
  <si>
    <t>Автономный контроллер доступа со встроенным считывателем идентификаторов формата Em-Marine, рабочая частота 125 кГц, и Mifare, рабочая частота 13,56 МГц, в металлическом корпусе, память до 1000 пользователей, Wiegand-26,-42. Подключение внешнего считывателя, рабочая температура: -40…+60°С, класс защиты IP66. Цвет: серебрянный.</t>
  </si>
  <si>
    <t>Автономный контроллер доступа со встроенным считывателем идентификаторов формата Em-Marine, рабочая частота 125 кГц, и Mifare, рабочая частота 13,56 МГц, память до 1000 пользователей, Wiegand-26,-37. Подключение внешнего считывателя, рабочая температура: -40…+60°С, класс защиты IP66. Цвет: белый.</t>
  </si>
  <si>
    <t>Автономный контроллер доступа со встроенным считывателем идентификаторов формата Em-Marine, рабочая частота 125 кГц, и Mifare, рабочая частота 13,56 МГц, память до 1000 пользователей, Wiegand-26,-37. Подключение внешнего считывателя, рабочая температура -40…+60°С, класс защиты IP66. Цвет: черный.</t>
  </si>
  <si>
    <t>Кодонаборная панель со считывателем отпечатков пальцев, считывателем идентификаторов Em-Marine и автономным контроллером на 1000 пользователей (99 отпечатков, 888 карт/кодов обычных пользователей). Возможность администрирования памяти и дистанционного открывания с помощью приложения Smart Life. Возможна работа в режиме считывателя и кодовой панели с передачей информации через Wiegand. Питание 12-18 В пост.тока / 150 мА. Корпус из цинкового сплава, класс защиты IP66. Температурный диапазон: -30...+60°С.</t>
  </si>
  <si>
    <t>Кодонаборная панель со считывателем отпечатков пальцев, считывателем идентификаторов Em-Marine и автономным контроллером на 1000 пользователей (99 отпечатков, 888 карт/кодов обычных пользователей). Возможна работа в режиме считывателя и кодовой панели с передачей информации через Wiegand. Питание 12-18 В пост.тока / 150 мА. Корпус из цинкового сплава, класс защиты IP66. Температурный диапазон: -30...+60°С.</t>
  </si>
  <si>
    <t>Автономный биометрический контроллер со считывателем идентификаторов Em-Marine для наружной установки. Рабочая частота 125 кГц, память до 1000 отпечатков и до 2000 карт. Входной/Выходной протокол Wiegand-26 (передача порядкового номера отпечатка или карты), управление замком, возможность параллельной работы 2-х устройств, питание 12 В. Расширенный температурный диапазон: -30...+60°С. Класс защиты оболочки IP66. В комплекте пульт ДУ для программирования изделия.</t>
  </si>
  <si>
    <t>TS-SL4NO</t>
  </si>
  <si>
    <t>00-00324567</t>
  </si>
  <si>
    <t>TS-SL4NO Защелка электромеханическая, нормально-открытая, без планки.</t>
  </si>
  <si>
    <t>00-00324568</t>
  </si>
  <si>
    <t>TS-SL4NC Защелка электромеханическая, нормально закрытая, без планки.</t>
  </si>
  <si>
    <t>00-00324569</t>
  </si>
  <si>
    <t>TS-LSL Лицевая планка для защелок TS-SL4Nx, длинная. Габаритные размеры: 250 х 25 х 3 мм.</t>
  </si>
  <si>
    <t>00-00324570</t>
  </si>
  <si>
    <t>TS-LSS Лицевая планка для защелок TS-SL4Nx, короткая. Габаритные размеры: 149 х 28 х 3 мм.</t>
  </si>
  <si>
    <t>00-00324571</t>
  </si>
  <si>
    <t>Ответная часть для электромеханических защелок.</t>
  </si>
  <si>
    <t>TS-DL Ответная часть для электромеханических защелок.</t>
  </si>
  <si>
    <t>TSt-LMP</t>
  </si>
  <si>
    <t>TSt-PHT</t>
  </si>
  <si>
    <t>00-00324454</t>
  </si>
  <si>
    <t>TSt-LMP Лампа сигнальная с антенной и настенным кронштейном. Питание 12…253В пост. или перем. ток, не более 350мА. Габаритные размеры: 130 х 120 x 100 мм (без кронштейна и антенны).</t>
  </si>
  <si>
    <t>00-00324455</t>
  </si>
  <si>
    <t>TSt-PHT Фотоэлементы (передатчик+приёмник). Дальность до 12 м. Класс защиты: IP54. Рабочая температура: -20...+60гр.С. Питание: приемник: 12-24 В пост. или перем. ток, передатчик: 2 батареи ААА или 12-24 В пост. или перем. ток. Габаритные размеры: 100 х 40 х 35мм.</t>
  </si>
  <si>
    <t>Фотоэлементы (передатчик + приёмник). Дальность действия: до 12 м. Питание приемник: 12 - 24 В постоянного или переменного тока, передатчик: 2 батареи ААА или 12 - 24 В постоянного или переменного тока. Класс защиты: IP54. Температурный диапазон: -20...+55°С.</t>
  </si>
  <si>
    <t>Защелка электромеханическая, нормально-открытая, без планки. Симметричная. Регулируемый запирающий язычок. Материал корпуса: цинковый сплав. Питание: 12 В, 240 мА. Рабочая температура: -20...+50°С.</t>
  </si>
  <si>
    <t>Защелка электромеханическая, нормально закрытая, без планки. Симметричная. Регулируемый запирающий язычок. Материал корпуса: цинковый сплав. Питание: 12 В, 750 мА. Рабочая температура: -20...+50°С.</t>
  </si>
  <si>
    <t>TS-1A-K</t>
  </si>
  <si>
    <t>TS-2A-K</t>
  </si>
  <si>
    <t>TS-3A-K</t>
  </si>
  <si>
    <t>TS-5A-K</t>
  </si>
  <si>
    <t>00-00203106</t>
  </si>
  <si>
    <t>TS-1A-K Блок питания стабилизированный, 12В; 1А; 100-265В 50Гц, пластиковый корпус</t>
  </si>
  <si>
    <t>00-00203105</t>
  </si>
  <si>
    <t>TS-2A-K Блок питания стабилизированный 12В, 2А, 90-265В 50Гц, пластиковый корпус</t>
  </si>
  <si>
    <t>00-00203110</t>
  </si>
  <si>
    <t>TS-3A-K Блок питания стабилизированный, 12В, 3А, 85-265В 50Гц, пластиковый корпус</t>
  </si>
  <si>
    <t>00-00183902</t>
  </si>
  <si>
    <t>TS-5A-K Блок питания стабилизированный, 12В, 5А, 85-265В 50Гц, пластиковый корпус</t>
  </si>
  <si>
    <t>Источник стабилизированного питания, 12 В, 5 А. Материал корпуса: пластик. Габариты: 140×45×28 мм.</t>
  </si>
  <si>
    <t>Источник стабилизированного питания, 12 В, 3 А. Материал корпуса: пластик. Габариты: 140×45×28 мм.</t>
  </si>
  <si>
    <t>Источник стабилизированного питания, 12 В, 2 А. Материал корпуса: пластик. Габариты: 88×39×22 мм.</t>
  </si>
  <si>
    <t>Источник стабилизированного питания, 12 В, 1 А. Материал корпуса: пластик. Габариты: 88×32×22 мм.</t>
  </si>
  <si>
    <t>Лицевая планка для защелок TS-SL4Nx, короткая. Габаритные размеры: 149×28×3 мм.</t>
  </si>
  <si>
    <t>Лицевая планка для защелок TS-SL4Nx, длинная. Габаритные размеры: 250×25×3 мм.</t>
  </si>
  <si>
    <t>ББП-50 V.5 MAX</t>
  </si>
  <si>
    <t>00-00018864</t>
  </si>
  <si>
    <t>ББП-50 V.5 MAX Источник бесперебойного питания 12В, 5А 5 каналов (4×0,65А + 1×2,5А на регистратор) с фильтрацией от взаимного влияния потребителей по каждому каналу. Электронная защита от КЗ при работе от АКБ (2×7 или 17А∙ч). Корпус - металл 220×225×86 мм</t>
  </si>
  <si>
    <t>Микрофон 3-х проводной, без регулировок усиления. Полоса частот: 20…20 кГц. Сопротивление нагрузки: 1 кОм. Дальность приема: до 5 м, дальность передачи: до 1000 м. Входное отверстие: 5 мм. Корпус: термотрубка. Питание DC 8,5 -15 В / 0,02 А, защита от переплюсовки.</t>
  </si>
  <si>
    <t>Микрофон с автоматической регулировкой усиления, разъем аудио "Тюльпан", разъем питания, сквозной разъем питания. Полоса частот: 20…20 кГц. Сопротивление нагрузки: 1 кОм. Дальность приема: до 5 м, дальность передачи: до 1000 м. Входное отверстие: 5 мм. Корпус: термотрубка. Питание DC 8,5 -15 В / 0,02 А, защита от переплюсовки.</t>
  </si>
  <si>
    <t>Микрофон 3-х проводной в корпусе, без регулировок усиления. Полоса частот: 20…20 кГц. Сопротивление нагрузки: 1 кОм. Дальность приема: до 5 м, дальность передачи: до 1000 м. Входное отверстие: 5 мм. Корпус: термотрубка. Питание DC 8,5 -15 В / 0,02 А, защита от переплюсовки.</t>
  </si>
  <si>
    <t>Микрофон в корпусе, с ручной регулировкой усиления, разъём аудио "Тюльпан", разъем питания. Полоса частот: 20…20 кГц. Сопротивление нагрузки: 1 кОм. Дальность приема: до 5 м, дальность передачи: до 1000 м. Входное отверстие: 5 мм. Корпус: термотрубка. Питание DC 8,5 -15 В / 0,02 А, защита от переплюсовки.</t>
  </si>
  <si>
    <t>Пассивный приемник-передатчик HD видео по витой паре. 1 канал BNC, витая пара под винт, компактный корпус. Дальность передачи видеосигнала AHD 720P/960P, HD-CVI/TVI 720P: до 200 м, D1 (704×576): ч/б до 600 м, цветной до 300 м (600 м при использовании с активным приемником).</t>
  </si>
  <si>
    <t xml:space="preserve">Монтажная коробка для установки и подключения видеокамер. Материал корпуса: пластик, устойчивый к УФ излучению, климатическим и температурным воздействиям, что позволяет устанавливать изделие как внутри помещений, так и на улице. Рабочая температура: -50...+60°С. Класс защиты: IP65. Цвет: белый. Размеры 140×140×46мм. Максимальная нагрузка 1,5 кг. Вес 0,18 кг. </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</si>
  <si>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сенсорные кнопки, разрешение 1024 × 600, hands free. Подключение 2-х вызывных панелей, 2-х видеокамер, до 4-х мониторов в параллель. Запись MP3 для мелодий вызова. Дополнительный выход HOOK/GATE, SIREN. Запись фото или видео на microSD карту до 256 ГБ (в комплект не входит). Запись по детектору движения, по одному каналу. Питание 100-240 В, 50-60 Гц (блок питания встроенный).</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</si>
  <si>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сенсорный экран, разрешение 1024 × 600, IPS, hands free. Подключение 2-х вызывных панелей, 2-х видеокамер, до 4-х мониторов в параллель. Запись MP3 для мелодий вызова. Дополнительный выход HOOK/GATE, SIREN. Запись фото или видео на microSD карту до 256 ГБ (в комплект не входит). Запись по детектору движения, по одному каналу. Питание 100-240 В, 50-60 Гц (блок питания встроенный).</t>
  </si>
  <si>
    <t>Монитор в новом корпусе в линейке самых популярных на российском рынке моделей домофонов. Монитор видеодомофона 10 дюймов, с поддержкой форматов CVBS и 720p/1080p (AHD/CVI/TVI), сенсорный экран, разрешение 1024 × 600, IPS, hands free. Подключение 2-х вызывных панелей, 2-х видеокамер, до 4-х мониторов в параллель. Запись MP3 для мелодий вызова. Дополнительный выход HOOK/GATE, SIREN. Запись фото или видео на microSD карту до 256 ГБ (в комплект не входит). Запись по детектору движения, по одному каналу. Питание 100-240 В, 50-60 Гц (блок питания встроенный).</t>
  </si>
  <si>
    <t>Монитор в новом корпусе в линейке самых популярных на российском рынке моделей домофонов. Монитор видеодомофона 10 дюймов, с поддержкой форматов CVBS и 720p/1080p (AHD/CVI/TVI), сенсорные кнопки, разрешение 1024 × 600, IPS, hands free. Подключение 2-х вызывных панелей, 2-х видеокамер, до 4-х мониторов в параллель. 12 предустановленных мелодий вызова. Дополнительный выход HOOK/GATE. Питание 100-240 В, 50-60 Гц (блок питания встроенный).</t>
  </si>
  <si>
    <t>Аудиотрубка для мониторов серии Classic. Может использоваться как абонентская трубка для многоквартирной домофонной системы Tantos. Питание 10-15 В DC. Потребление 0,8 Вт (не более), 0,2 Вт (ожидание). Рабочая температура 0...+40°С. Рабочая влажность 0-95%. Подключение 3-5 проводов (0,5 кв. мм) (в зависимости от выбранной схемы подключения).</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</si>
  <si>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сенсорные кнопки, разрешение 1024 × 600, hands free. Адаптирован под работу с многоквартирными домофонами. 12 предустановленных мелодий вызова. Дополнительный выход HOOK/GATE. Питание 100-240 В, 50-60 Гц (блок питания встроенный).</t>
  </si>
  <si>
    <t xml:space="preserve">Бюджетный монитор видеодомофона 7 дюймов с сенсорными кнопками, с поддержкой форматов CVBS и 720p/1080p (AHD/CVI/TVI), разрешение 800 × 480, hands free. Питание 220 В. Адаптирован для многоквартирных домофонов. </t>
  </si>
  <si>
    <t>Монитор в новом корпусе в линейке самых популярных на российском рынке моделей домофонов. Монитор видеодомофона 10 дюймов, с поддержкой форматов CVBS и 720p/1080p (AHD/CVI/TVI), сенсорные кнопки, разрешение 1024 × 600, hands free. Адаптирован для многоквартирных домофонов. 12 предустановленных мелодий вызова. Дополнительный выход HOOK/GATE. Питание 100-240 В, 50-60 Гц (блок питания встроенный).</t>
  </si>
  <si>
    <t>Цилиндрическая уличная универсальная видеокамера UVC (AHD, TVI, CVI, CVBS), 2 Мп, разрешение 1920 × 1080, 25 к/с, 1/2,9” CMOS сенсор c прогрессивным сканированием 0,01 Люкс, объектив f = 2,8 мм, белая LED подсветка до 20 м, питание DC 12 В, до 300 мА, -40...+60°С, материал корпуса: пластик/металл.
Переключение режима работы видеокамеры осуществляется через коаксиальное управление совместимого видеорегистратора.</t>
  </si>
  <si>
    <t>Цилиндрическая уличная универсальная видеокамера UVC (AHD, TVI, CVI, CVBS), 5 Мп, разрешение 2592 × 1944, 20 к/с, 1/2,7” CMOS сенсор c прогрессивным сканированием 0,01 Люкс, объектив f = 2,8 мм, белая LED подсветка до 20 м, питание DC 12 В, до 300 мА, -40...+60°С, материал корпуса: пластик/металл.
Переключение режима работы видеокамеры осуществляется через коаксиальное управление совместимого видеорегистратора.</t>
  </si>
  <si>
    <t>Цилиндрическая видеокамера, 4 в 1 (AHD, TVI, CVI, CVBS), 5 Мп, «День/Ночь», 1/2,5" Aptina CMOS Sensor, разрешение 2560 × 1944, 20 / 12,5 к/с, чувствительность: цвет 0,02 Люкс, 0 Люкс с ИК, работа в режиме 5 Мп или 4 Мп AHD/TVI, 4 Мп CVI, CVBS. Поддержка передачи видео на расстояние до 300 м по коаксиальному кабелю, вариофокальный объектив f = 2,8-12 мм. ИК подсветка до 50 м, питание DC 12 В, 400 мA, -40...+60°С, IP66.</t>
  </si>
  <si>
    <t>Цилиндрическая универсальная видеокамера, 4 в 1 (AHD, TVI, CVI, CVBS), 1080p «День/Ночь», 2 Mп, 1/2,9" SONY EXMOR CMOS Sensor, разрешение 1920 × 1080, 30 к/с, чувствительность: цвет 0,01 Люкс, ч/б 0,001 Люкс (f = 1,8, AGC Вкл), 0 Люкс с ИК. Управление UTC, поддержка передачи видео на расстояние до 500 м по коаксиальному кабелю, 3 Мп вариофокальный объектив f = 2,8-12 мм. ИК подсветка до 50 м, питание DC 12 В, 400 мA, -40...+60°С, IP66.</t>
  </si>
  <si>
    <t>Цилиндрическая видеокамера, 4 в 1 (AHD, TVI, CVI, CVBS), 5 Мп, «День/Ночь», 1/2,5" CMOS Sensor, разрешение 2560 × 1944, 20 / 12,5 к/с, чувствительность: цвет 0,2 Люкс, ч/б 0,02 Люкс (f = 1,8, AGC Вкл), 0 Люкс с ИК, работа в режиме 5 Мп или 4 Мп AHD/TVI, 4 Мп CVI, CVBS. Поддержка передачи видео на расстояние до 300 м по коаксиальному кабелю, 5 Мп объектив f = 2,8 мм. ИК подсветка до 30 м, питание DC 12 В, 400 мA, -40...+60°С, IP66.</t>
  </si>
  <si>
    <t>Цилиндрическая универсальная видеокамера, 4 в 1 (AHD, TVI, CVI, CVBS), 1080p «День/Ночь», 2 Мп, 1/2,9" SONY EXMOR CMOS Sensor, разрешение 1920 × 1080, 30 к/с, чувствительность: цвет 0,01 Люкс, ч/б 0,001 Люкс (f = 1,8, AGC Вкл), 0 Люкс с ИК. Поддержка передачи видео на расстояние до 500 м по коаксиальному кабелю, 3 Мп фиксированный объектив f = 2,8 мм (100°), управление UTC. ИК подсветка до 30 м, питание DC 12 В, 400 мA, -40...+60°С, IP66.</t>
  </si>
  <si>
    <t>Цилиндрическая универсальная видеокамера, 4 в 1 (AHD, TVI, CVI, CVBS), 1080p, «День/Ночь», 2 Мп, 1/2,9" CMOS Sensor, разрешение 1920 × 1080, 30 к/с, чувствительность: цвет 0,1 Люкс, ч/б 0,001 Люкс (f = 1,8, AGC Вкл), 0 Люкс с ИК, 2 Мп фиксированный объектив 2,8 мм (102°). ИК подсветка до 30 м, питание DC 12 В, 350 мA, -40...+60°С, IP66, материал корпуса: металл.</t>
  </si>
  <si>
    <t>Цилиндрическая универсальная видеокамера, 4 в 1 (AHD, TVI, CVI, CVBS), 1080p «День/Ночь», 2 Мп, разрешение 1920 × 1080, 25 / 30 к/с, чувствительность: цвет: 0,01 Люкс, ч/б: 0,001 Люкс (f = 1,8, AGC Вкл), 0 Люкс с ИК. 2 Мп объектив f = 2,8 мм (103°). ИК подсветка до 30 м, питание DC 12 В, 350 мA, -30...+50°С, IP66, материал корпуса: пластик.</t>
  </si>
  <si>
    <t xml:space="preserve">Уличная цилиндрическая универсальная видеокамера UVC (AHD, TVI, CVI, CVBS), 2 Мп, разрешение 1920 × 1080, 25 к/с, 1/2,9” CMOS сенсор c прогрессивным сканированием 0,01 Люкс (день), 0 Люкс (с подсветкой). Объектив f = 2,8 мм, встроенный микрофон (аудио по коаксиалу, только в режиме TVI), ИК подсветка до 30 м, питание DC 12 В, до 300 мА, -40...+60°С, IP66, материал корпуса: пластик/металл.
</t>
  </si>
  <si>
    <t>Купольная уличная универсальная видеокамера UVC (AHD, TVI, CVI, CVBS), 2 Мп, разрешение 1920 × 1080, 25 к/с, 1/2,9” CMOS сенсор c прогрессивным сканированием 0,01 Люкс. Объектив f = 2,8 мм, белая LED подсветка до 20 м, питание DC 12 В, до 300 мА, -40...+60°С, материал корпуса: пластик/металл. 
Переключение режима работы видеокамеры осуществляется через коаксиальное управление совместимого видеорегистратора.</t>
  </si>
  <si>
    <t>Купольная уличная универсальная видеокамера UVC (AHD, TVI, CVI, CVBS), 5 Мп, разрешение 2592 × 1944, 20 к/с, 1/2,7” CMOS сенсор c прогрессивным сканированием 0,01 Люкс. Объектив f = 2,8 мм, белая LED подсветка до 20 м, питание DC 12 В, до 300 мА, -40...+60°С, материал корпуса: пластик/металл.
Переключение режима работы видеокамеры осуществляется через коаксиальное управление совместимого видеорегистратора.</t>
  </si>
  <si>
    <t>Антивандальная купольная универсальная видеокамера, 4 в 1 (AHD, TVI, CVI, CVBS), 1080p «День/Ночь», 1/2,9" SONY Exmor CMOS Sensor, 2 Мп, разрешение 1920 × 1080, 30 к/с, чувствительность: цвет 0,01 Люкс, ч/б 0,001 Люкс (f = 1,8, AGC Вкл), 0 Люкс с ИК. Поддержка передачи видео на расстояние до 500 м по коаксиальному кабелю, 3 Мп вариофокальный объектив f = 2,8-12 мм. ИК подсветка до 30 м, питание DC 12 В, 400 мA, -45...+60°С, IP66.</t>
  </si>
  <si>
    <t>Антивандальная купольная видеокамера, 4 в 1 (AHD, TVI, CVI, CVBS), «День/Ночь», 1/2,5" CMOS Sensor, 5 Мп, разрешение 2560 × 1944, 20 / 12,5 к/с, чувствительность: цвет 0,02 Люкс, 0 Люкс с ИК, работа в режиме 5 Мп или 4 Мп AHD/TVI, 4 Мп CVI, CVBS. Поддержка передачи видео на расстояние до 300 м по коаксиальному кабелю, 5 Мп объектив f = 3,6 мм. ИК подсветка до 30 м, питание DC 12 В, 300 мA, -40...+60°С, IP66.</t>
  </si>
  <si>
    <t>Антивандальная купольная универсальная видеокамера, 4 в 1 (AHD, TVI, CVI, CVBS), 1080p «День/Ночь», 1/2,9" SONY Exmor CMOS Sensor, 2 Мп, разрешение 1920 × 1080, 30 к/с, чувствительность: цвет 0,01 Люкс, ч/б 0,001 Люкс (f = 1,8, AGC Вкл), 0 Люкс с ИК. Поддержка передачи видео на расстояние до 500 м по коаксиальному кабелю, 3 Мп фиксированный объектив f = 2,8 мм. ИК подсветка до 30 м, питание DC 12 В, 300 мA, -40...+60°С, IP66.</t>
  </si>
  <si>
    <t>Купольная мультиформатная видеокамера, 4 в 1 (AHD, TVI, CVI, CVBS), 1080p «День/Ночь», 1/2,9" Progressive CMOS Sensor, 2 Мп, разрешение 1920 × 1080, 30 к/с, чувствительность: цвет 0,01 Люкс, ч/б 0,001 Люкс (f = 1,8, AGC Вкл), 0 Люкс с ИК. Механический ИК-фильтр, поддержка передачи видео на расстояние до 500 м по коаксиальному кабелю, 2 Мп фиксированный объектив f = 2,8 мм. ИК подсветка до 30 м, питание DC 12 В, 300 мA, -40...+60°С, IP66.</t>
  </si>
  <si>
    <t>Купольная универсальная видеокамера UVC (AHD, TVI, CVI, CVBS), 2 Мп, разрешение 1920 × 1080, 25 к/с, 1/2,9” CMOS сенсор c прогрессивным сканированием 0,01 Люкс (день) / 0 Люкс (с ИК подсветкой). Объектив f = 2,8 мм, встроенный микрофон (аудио по коаксиалу, только в режиме TVI), ИК подсветка до 30 м, питание DC 12 В, до 300 мА,  -40...+60°С, IP66, материал корпуса: пластик/металл.</t>
  </si>
  <si>
    <t>Купольная универсальная видеокамера, 4 в 1 (AHD, TVI, CVI, CVBS), 1080p «День/Ночь», 1/2,9" Progressive CMOS Sensor, 2 Мп, разрешение 1920 × 1080, 30 к/с, чувствительность: цвет 0,01 Люкс, ч/б 0,001 Люкс (f = 1,8, AGC Вкл), 0 Люкс с ИК. Поддержка передачи видео на расстояние до 500 м по коаксиальному кабелю, 2 Мп фиксированный объектив f = 2,8 мм, управление UTC. ИК подсветка до 20 м, питание DC 12 В, 300 мA, -10...+55°С, IP54.</t>
  </si>
  <si>
    <t>Мультиформатный видеорегистратор (AHD/TVI/CVI/CVBS), 4-х канальный (H.265+/H.264+) + 2 дополнительных канала IP (1080Р). Запись: 4 камеры 1080N (960 × 1080) 25 к/с или 4 камеры 1080N (960 × 1080) 12 к/с + 2 дополнительных канала IP (1080Р) 25 к/с. Поддержка облачного сервиса vms2.tantos.pro (IE, iPhone, iPad, Android). Одновременный просмотр, запись и работа с архивом. HDD до 8 ТБ. 2 порта USB 2.0, 100 Мбит/с Ethernet, HDMI (1920 × 1080) / VGA (1920 × 1080), 1 вход / 1 выход звука RCA, 4 канала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</si>
  <si>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(AHD/TVI/CVI/CVBS), 4-х канальный (H.265+/H.264+) + 2 дополнительных канала IP (1080Р) или 6 каналов IP с поддержкой камер до 5 Мп. Запись: 4 камеры 5 Мп Lite AHD / TVI (4 Мп Lite CVI) 12 к/с, 4 камеры 4 Мп Lite/1080P 15 к/с, 4 камеры 1080N / 720P / 960H / D1 / CIF 25 к/с. Поддержка облачного сервиса vms2.tantos.pro (IE, iPhone, Android). HDD до 8 ТБ, 2 порта USB 2.0, 100 Мбит/с Ethernet, порт RS-485, 100Mb Ethernet, HDMI / VGA (1920 × 1080) / аналоговый видеовыход BNC CVBS (704 × 576), 4 входа / 1 выход звука RCA, 4 канала аудио по коаксиалу (AoC) – только для TVI камер. БП, мышь в комплекте.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</si>
  <si>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 4-х канальный (H.265+/H.264+) + 2 дополнительных канала IP (1080Р). Запись: 4 камеры 1080N (960 × 1080) / 720P (1280 × 720) 25 к/с или 4 камеры 1080N (960 × 1080) / 720P (1280 × 720) 15 к/с + 2 IP камеры 1080P 25 к/с или 6 IP камер 1080P 25 к/с. Поддержка облачного сервиса vms2.tantos.pro (IE, iPhone, Android). Одновременный просмотр, запись и работа с архивом. HDD до 8 ТБ. 2 порта USB 2.0, 100 Мбит/с Ethernet, HDMI (1920 × 1080) / VGA (1920 × 1080), 1 вход / 1 выход звука RCA, 4 канала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</si>
  <si>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(AHD/TVI/CVI/CVBS), 8-ми канальный (H.265+/H.264+) + 2 дополнительных канала IP (1080Р) или 10 каналов IP с поддержкой камер до 5 Мп. Запись: 8 камер 5 Мп Lite AHD / TVI (4 Мп Lite CVI) 12 к/с, 8 камер 4 Мп Lite / 1080P 15 к/с, 8 камер 1080N / 720P / 960H / D1 / CIF 25 к/с. Воспроизведение архива по 8 каналов. Поддержка облачного сервиса vms2.tantos.pro (IE, iPhone, iPad, Android). Одновременный просмотр, запись и работа с архивом. HDD до 12 ТБ. 2 порта USB 2.0, порт RS-485, 100 Мбит/с Ethernet, HDMI 4K (3840 × 2160) / VGA (1920 × 1080) / BNC (704 × 576), 4 входа / 1 выход звука RCA, 8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</si>
  <si>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 8-ми канальный (H.265+/H.264+) или 8 каналов IP с поддержкой камер до 2 Мп. Запись: 8 камер 1080N AHD / TVI / CVI 15 к/с или 8 камер 720P (1280 × 720) 15 к/с, 8 IP камер 1080P 25 к/с. Поддержка облачного сервиса vms2.tantos.pro (IE, iPhone, Android). Одновременный просмотр, запись и работа с архивом. HDD до 8 ТБ. 2 порта USB 2.0, 100 Мбит/с Ethernet, HDMI (1920 × 1080) / VGA (1920 × 1080), 1 вход / 1 выход звука RCA, 8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</si>
  <si>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(AHD/TVI/CVI/CVBS), 16-ти канальный (H.265+/H.264+) + 2 дополнительных канала IP (1080Р) 25 к/с. Запись: 16 камер 1080N AHD / TVI / CVI 12 к/с + 2 дополнительных канала IP (1080Р) 25 к/с, 18 IP камер 1080P 25 к/с, 16 камер 960H / D1 / CIF 25 к/с + 2 дополнительных канала IP (1080Р) 25 к/с. Поддержка облачного сервиса vms2.tantos.pro (IE, iPhone, iPad, Android). Одновременный просмотр, запись и работа с архивом. 2 SATA HDD до 12 ТБ каждый. 2 порта USB 2.0, 100 Мбит/с Ethernet, HDMI (1920 × 1080) / VGA (1920 × 1080) / BNC (704 × 576), 4 входа / 1 выход звука RCA, 16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</si>
  <si>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(AHD/TVI/CVI/CVBS), 16-ти канальный (H.265+/H.264+) + 4 дополнительных канала IP (1080Р) или 20 каналов IP с поддержкой камер до 5 Мп. Запись: 16 камер 5 Мп Lite AHD / TVI (4 Мп Lite CVI) 12 к/с +  4 дополнительных канала IP (1080Р) 25 к/с, 16 камер 4 Мп Lite / 1080P 15 к/с + 4 дополнительных канала IP (1080Р) 25 к/с, 16 камер 1080N / 720P / 960H / D1 / CIF 25 к/с + 4 дополнительных канала IP (1080Р) 25 к/с. Воспроизведение архива по 16 каналов. Поддержка облачного сервиса vms2.tantos.pro (IE, iPhone, iPad, Android). Одновременный просмотр, запись и работа с архивом. HDD до 12 ТБ. 2 порта USB 2.0, порт RS-485, 100 Мбит/с Ethernet, HDMI 4K (3840 × 2160) / VGA (1920 × 1080) / BNC (704 × 576), 1 вход / 1 выход звука RCA, 16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</si>
  <si>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Мультиформатный видеорегистратор (AHD/TVI/CVI/CVBS), 16-ти канальный (H.265+/H.264+) + 4 дополнительных канала IP (1080Р) или 20 каналов IP с поддержкой камер до 5 Мп. Запись: 16 камер 5 Мп Lite AHD / TVI (4 МП Lite CVI) 12 к/с + 4 дополнительных канала IP (1080Р) 25 к/с, 16 камер 4 Мп Lite / 1080P 15 к/с + 4 дополнительных канала IP (1080Р) 25 к/с, 16 камер 1080N / 720P / 960H / D1 / CIF 25 к/с + 4 дополнительных канала IP (1080Р) 25 к/с. Воспроизведение архива по 16 каналов. Поддержка облачного сервиса vms2.tantos.pro (IE, iPhone, iPad, Android). Одновременный просмотр, запись и работа с архивом. 2 SATA HDD по 12 ТБ каждый. 2 порта USB 2.0, порт RS-485, 1000 Мбит/с Ethernet, HDMI 4K (3840 × 2160) / VGA (1920 × 1080) / BNC (704 × 576), 4 входа / 1 выход звука RCA, 16 каналов аудио по коаксиалу (AoC) – только для TVI камер, 4 входа / 1 выход тревоги, аналоговый видеовыход BNC CVBS.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</si>
  <si>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IP видеокамера уличная цилиндрическая, 2 Мп, разрешение 1920 × 1080, 30 к/с, объектив f = 2,8 мм, 1/2,8” SONY STARVIS сенсор, 0,006 Люкс, встроенная видеоаналитика, BLC, WDR, DWDR, DNR, ROI, антитуман, Н.264/H.265, e-mail, DC 12 В, PoE, встроенный микрофон, microSD до 128 ГБ, герметичный разъем Ethernet, адаптивная белая LED подсветка 30 м, -40...+60˚C.</t>
  </si>
  <si>
    <t>IP видеокамера уличная цилиндрическая, 2 Мп, разрешение 1920 × 1080, 30 к/с, 1/3” CMOS сенсор c прогрессивным сканированием, 0,01 Люкс (день) / 0,001 Люкс (ночь) / 0 Люкс (с ИК подсветкой). Объектив f = 2,8 мм, детектор движения, встроенная видеоаналитика, BLC, DWDR, DNR, Н.264+/H.265+, антитуман, e-mail, механический ИК фильтр, PoE, DC 12 В, ИК подсветка 30 м, -40...+60˚C.</t>
  </si>
  <si>
    <t>IP видеокамера уличная цилиндрическая, 2 Мп, разрешение 1920 × 1080, 30 к/с, 1/2,9” GC2053 CMOS сенсор c прогрессивным сканированием, 0,1 Люкс (день) / 0,01 Люкс (ночь) / 0 Люкс (с ИК подсветкой). Объектив f = 2,8 мм, детектор движения, встроенная видеоаналитика, BLC, DWDR, DNR, накопление заряда, Н.264+/H.265+, ROI, антитуман, e-mail, механический ИК фильтр, PoE, DC 12 В, ИК подсветка 30 м, -40...+50˚C.</t>
  </si>
  <si>
    <t>IP видеокамера уличная цилиндрическая, 2 Мп, разрешение 1920 × 1080, 30 к/с, 1/2,8” SONY STARVIS сенсор, 0,01 Люкс (день) / 0,001 Люкс (ночь) / 0 Люкс (с ИК подсветкой). Объектив 2,8 мм, встроенная видеоаналитика, BLC, WDR, DWDR, DNR, ROI, антитуман, Н.264/H.265, e-mail, механический ИК фильтр, DC 12 В, PoE, герметичный разъем Ethernet, адаптивная ИК подсветка 30 м, -40...+50˚C.</t>
  </si>
  <si>
    <t>IP видеокамера уличная цилиндрическая, 2 Мп, разрешение 1920 × 1080, 30 к/с, 1/2,8” SONY STARVIS сенсор, 0,01 Люкс (день) / 0,001 Люкс (ночь) / 0 Люкс (с ИК подсветкой). Вариофокальный объектив f = 2,8-12 мм, встроенная видеоаналитика, BLC, WDR, DWDR, DNR, ROI, антитуман, Н.264/H.265, e-mail, механический ИК фильтр, DC 12 В, PoE, герметичный разъем Ethernet, адаптивная ИК подсветка 50 м, -40...+50˚C.</t>
  </si>
  <si>
    <t>IP видеокамера уличная цилиндрическая со встроенной сиреной и красно-синим стробоскопом, с ИК и белой подсветкой, активная защита, 8 Мп, разрешение 3840 × 2160, 1/2,7” CMOS сенсор, 0,006 Люкс (день) / 0,001 Люкс (ночь) / 0 Люкс (с ИК подсветкой), встроенная видеоаналитика, BLC, WDR, DNR, ROI, антитуман, Н.264+/H.265+, FTP, e-mail. Объектив f = 2,8 мм, механический ИК фильтр, DC 12 В, PoE, встроенный микрофон, microSD до 128 ГБ, герметичный разъем Ethernet, адаптивная ИК подсветка до 30 м, белая подсветка до 20 м, -40...+60˚C, IP67.</t>
  </si>
  <si>
    <t>IP-видеокамера уличная цилиндрическая с ИК подсветкой, 2 Мп, разрешение 1920 × 1080, 1/2,8” сенсор 0,01 Люкс (день) / 0,005 Люкс (ночь) / 0 Люкс (с ИК подсветкой), Н.264+/H.265+/MJPEG. Моторизованный объектив f = 2,7 -13,5 мм, управление диафрагмой (ручное и автоматическое), механический ИК фильтр, WDR, DNR, BLC, HLC, DC 12V, PoE, герметичный разъем Ethernet, вход/выход аудио, вход/ выход тревоги, microSD до 256 ГБ, кнопка сброса, адаптивная ИК подсветка до 70 м, IP66/IP67, -40...+60˚C</t>
  </si>
  <si>
    <t>IP видеокамера уличная купольная, 2 Мп, разрешение 1920 × 1080, 30 к/с, 1/2,8” SONY STARVIS сенсор, 0,006 Люкс. Объектив f = 2,8 мм, встроенная видеоаналитика, BLC, WDR, DWDR, DNR, ROI, антитуман, Н.264/H.265, e-mail, DC 12 В, PoE, встроенный микрофон, microSD до 128 ГБ, герметичный разъем Ethernet, адаптивная белая LED подсветка 30 м, -40...+60˚C.</t>
  </si>
  <si>
    <t>IP видеокамера антивандальная, 2 Мп, разрешение 1920 × 1080, 30 к/с, 1/2,9” GC2053 CMOS сенсор c прогрессивным сканированием, 0,1 Люкс (день) / 0,01 Люкс (ночь) / 0 Люкс (с ИК подсветкой). Объектив f = 2,8 мм, детектор движения, встроенная видеоаналитика, BLC, DWDR, DNR, Н.264+/H.265+, ROI, антитуман, e-mail, механический ИК фильтр, PoE, DC 12 В, ИК подсветка 30 м, -40...+50˚C.</t>
  </si>
  <si>
    <t>IP видеокамера уличная антивандальная, 2 Мп, разрешение 1920 × 1080, 30 к/с, 1/2,8” SONY STARVIS сенсор, 0,01 Люкс (день) / 0,001 Люкс (ночь) / 0 Люкс (с ИК подсветкой). Объектив f = 2,8 мм, встроенная видеоаналитика, BLC, WDR, DWDR, DNR, ROI, антитуман, Н.264/H.265, e-mail, механический ИК фильтр, DC 12 В, PoE, герметичный разъем Ethernet, адаптивная ИК подсветка 30 м, -40...+50˚C.</t>
  </si>
  <si>
    <t>IP видеокамера, 2 Мп, разрешение 1920 × 1080, 30 к/с, 1/2,9” GC2053 CMOS сенсор c прогрессивным сканированием, 0,1 Люкс (день) / 0,01 Люкс (ночь) / 0 Люкс (с ИК подсветкой). Объектив f = 2,8 мм, детектор движения, BLC, DWDR, DNR, Н.264+/H.265+, ROI, антитуман, e-mail, механический ИК фильтр, PoE (802.3af), DC 12 В, ИК подсветка 30 м, 0...+50˚C.</t>
  </si>
  <si>
    <t>IP видеокамера антивандальная купольная, 2 Мп, разрешение 1920 × 1080, 30 к/с, 1/2,8” SONY STARVIS сенсор, 0,01 Люкс (день) / 0,001 Люкс (ночь) / 0 Люкс (с ИК подсветкой). Вариофокальный объектив f = 2,8-12 мм, детектор движения, встроенная видеоаналитика, BLC, WDR, DWDR, DNR, ROI, антитуман, Н.264/H.265, e-mail, механический ИК фильтр, встроенный микрофон, microSD до 128 ГБ, DC 12 В, PoE, ИК подсветка 30 м, -30...+50˚C.</t>
  </si>
  <si>
    <t>IP видеокамера купольная антивандальная, 5 Мп, разрешение 2592 × 1944, 25 к/с, 1/2,8” SONY STARVIS IMX335 сенсор, 0,01 Люкс (день) / 0,001 Люкс (ночь) / 0 Люкс (с ИК подсветкой). Объектив f = 2,8 мм, детектор движения, детектор лиц, встроенная видеоаналитика 13 детекторов, BLC, WDR, DWDR, 3DNR, накопление заряда, Н.265+/H.264+, ROI, антитуман, NAS, FTP, e-mail, механический ИК фильтр, встроенный микрофон, вход/выход звука, вход/выход тревоги, microSD до 128 ГБ, DC 12 В, PoE, герметичный разъем Ethernet, адаптивная ИК подсветка 10 м, -40...+60˚C, IP66.</t>
  </si>
  <si>
    <t>IP видеокамера уличная купольная, активная защита, со встроенной сиреной и красно-синим стробоскопом, с ИК и белой подсветкой, 8 Мп, разрешение 3840 × 2160, 1/2,7” CMOS сенсор, 0,006 Люкс (день) / 0,001 Люкс (ночь) / 0 Люкс (с ИК подсветкой), встроенная видеоаналитика, BLC, WDR, DNR, ROI, антитуман, Н.264+/H.265+, FTP, e-mail. Объектив f = 2,8мм, механический ИК фильтр, DC 12 В, PoE, встроенный микрофон, microSD до 256 ГБ, герметичный разъем Ethernet, адаптивная ИК подсветка до 30 м, белая подсветка до 20 м, -40...+60˚C, IP67.</t>
  </si>
  <si>
    <t>IP видеокамера уличная купольная с ИК подсветкой, 2 Мп, разрешение 1920 × 1080, 1/2,8” сенсор 0,01 Люкс (день) / 0,005 Люкс (ночь) / 0 Люкс (с ИК подсветкой), H.264+/H.265+/MJPEG, моторизованный объектив f = 2,7-13,5 мм, управление диафрагмой (ручное и автоматическое), механический ИК фильтр. WDR, DNR, BLC, HLC, DC 12 В, PoE, герметичный разъем Ethernet, микрофон, вход/выход аудио, вход/выход тревоги, microSD до 256 ГБ, кнопка сброса, адаптивная ИК подсветка до 50 м, IP66/IP67, IK10, -40...+ 60˚C.</t>
  </si>
  <si>
    <t>Сетевой 64 канальный (H.265+/H.264+) регистратор для IP камер. Подключение и отображение до 64 IP камер 12 Мп. Воспроизведение архива по 16 каналов для 2 Мп и 3 Мп камер, по 12 каналов для 4 Мп камер, по 9 каналов для 5 Мп камер, по 6 каналов для 8 Мп камер, по 4 канала для 12 Мп камер. Поддержка облачного сервиса vms2.tantos.pro (web, iPhone, Android). Одновременный просмотр, запись и работа с архивом. До 8 HDD по 8 ТБ каждый. Два порта 1000 Мбит/с Ethernet, 2 независимых HDMI (3840 × 2160) / VGA (1920 × 1080), eSATA, 16 входов / 4 выхода тревоги, 2 × RS-485, вход / 2 выхода звука RCA. ИК пульт, мышь в комплекте. Синхронизация с FTP. Запись непрерывная, по расписанию, вручную, по тревожным событиям, по событиям видеоаналитики. Подключение сторонних IP камер по ONVIF и RTSP. Установка в стойку 19”.</t>
  </si>
  <si>
    <t>Сетевой 4 канальный (H.265+/H.264+) регистратор для IP камер со встроенным 4 портовым PoE коммутатором. Подключение и отображение до 4 камер 8 Мп. Поддержка облачного сервиса vms2.tantos.pro (web, iPhone, iPad, Android). Одновременный просмотр, запись и работа с архивом. HDD до 8 ТБ. Порт USB 2.0 - 3 шт, 100 Мбит/с Ethernet, HDMI (3840 × 2160) / VGA (1920 × 1080) (дублирование). Мышь в комплекте. Синхронизация с FTP, Dropbox.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</si>
  <si>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Cетевой 8 канальный (H.265+/H.264+) регистратор для IP камер со встроенным 8 портовым PoE коммутатором. Подключение и отображение до 8 камер 8 Мп. Поддержка облачного сервиса vms2.tantos.pro (web, iPhone, iPad, Android). Одновременный просмотр, запись и работа с архивом. HDD до 8 ТБ. Порт USB 2.0 - 3 шт, 100 Мбит/с Ethernet, HDMI (3840 × 2160) / VGA (1920 × 1080) (дублирование). Мышь в комплекте. Синхронизация с FTP, Dropbox.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</si>
  <si>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Лампа сигнальная с антенной и настенным кронштейном. Питание: 12 - 253 В, постоянного или переменного тока, потребляемый ток: не более 350 мА. Класс защиты: IP54. Температурный диапазон: -25...+55°С.</t>
  </si>
  <si>
    <t>Бейдж для проксимити карт повышенной прочности с отверстием для ремешка, прозрачный, горизонтальный. Тип застёжки: zip-lock. Материал: ПВХ (прозрачный, гибкий). Размер: 101 × 83 мм.</t>
  </si>
  <si>
    <t>Бейдж для проксимити карт повышенной прочности с отверстием для ремешка, прозрачный, вертикальный. Тип застёжки: zip-lock. Материал: ПВХ (прозрачный, гибкий). Размер: 114 × 69 мм.</t>
  </si>
  <si>
    <t>Громкоговоритель потолочный, встраиваемый. Номинальная мощность (100 В): 3 Вт, чувствительность: 91 дБ, диапазон частот: 90-16000 Гц. Габариты: Ø186×79 мм. Материал корпуса пластик, сетки металл. Цвет: белый.</t>
  </si>
  <si>
    <t>Громкоговоритель потолочный, встраиваемый. Номинальная мощность (100 В): 6 Вт, чувствительность: 91 дБ, диапазон частот: 90-16000 Гц. Габариты: Ø186×79 мм. Материал корпуса пластик, сетки металл. Цвет: белый.</t>
  </si>
  <si>
    <t>Громкоговоритель потолочный, встраиваемый. Номинальная мощность (100 В): 10 Вт, чувствительность: 91 дБ, диапазон частот: 90-16000 Гц. Габариты: Ø230×90 мм. Материал корпуса пластик, сетки металл. Цвет: белый.</t>
  </si>
  <si>
    <t>Громкоговоритель потолочный, накладного крепления. Номинальная мощность (100 В): 6 Вт, чувствительность: 91 дБ, диапазон частот: 90-16000 Гц. Габариты: Ø180×70 мм. Материал: пластик. Цвет: белый.</t>
  </si>
  <si>
    <t>Источник вторичного питания, резервированный, 12 В, 2 А. Под АКБ 12 В 7 А∙ч. Защита от глубокого разряда аккумулятора. Регулировка выходного напряжения в пределах от 11,2 до 14,2 В, при наличии сети 220 В. Защита от короткого замыкания нагрузки, перегрузки по напряжению и току. Материал корпуса: металл. Габариты: 214×216×70 мм.</t>
  </si>
  <si>
    <t>Источник вторичного питания, резервированный, 12 В, 5 А. Под АКБ 12 В 7 А∙ч. Без защиты от глубокого разряда аккумулятора. Регулировка выходного напряжения в пределах от 11 до 13,6 В, при наличии сети 220 В. Без защиты от переполюсовки при подключении аккумулятора. Защита от КЗ. Материал корпуса: металл. Габариты: 180×190×75 мм.</t>
  </si>
  <si>
    <t>Источник вторичного питания, резервированный, 12 В, 5 А. Под АКБ 12 В 7 А∙ч. Без защиты от глубокого разряда аккумулятора. Регулировка выходного напряжения в пределах от 11 до 14,5 В, при наличии сети 220 В. Без защиты от переполюсовки при подключении аккумулятора. Защита от КЗ. Материал корпуса: пластик. Габариты: 180×200×90 мм.</t>
  </si>
  <si>
    <t>Источник вторичного питания, резервированный, 12 В, 5 А. Под АКБ 12 В 2 × 7 А∙ч или 17 А∙ч. Фильтрация от взаимного влияния потребителей по каждому каналу 12 В, при токе потребления одного канала не более 0,65 А. Количество каналов: 5. Электронная защита от КЗ. Материал корпуса: металл. Габариты: 220×225×86 мм.</t>
  </si>
  <si>
    <t>Источник вторичного питания, резервированный, 12 В, 10 А. Под АКБ 12 В 2 × 17 А∙ч. Фильтрация от взаимного влияния потребителей по каждому каналу 12 В, при токе потребления всех каналов не более 10 А. Количество каналов: 32. Защита от глубокого разряда аккумулятора. Без защиты от переполюсовки при подключении аккумулятора. Защита от КЗ. Материал корпуса: металл. Габариты: 420×400×110 мм.</t>
  </si>
  <si>
    <t>Violet HD Wi-Fi</t>
  </si>
  <si>
    <t>00-00326048</t>
  </si>
  <si>
    <t>iPanel 2 HD MF</t>
  </si>
  <si>
    <t>00-00325748</t>
  </si>
  <si>
    <t>iPanel 2 HD MF (Black)</t>
  </si>
  <si>
    <t>iPanel 2 HD MF (Black) Вызывная панель видеодомофона, накладная, формата AHD 1080р (720р или CVBS (PAL)), угол обзора 120 град. (для 1080р), ИК подсветка, IP66, четырехпроводная схема подключения. Встроенный считыватель с автономным контроллером на 150 карт формата Mifare или с выходом Wiegand-26 в зависимости от схемы подключения. В комплекте 2 идентификатора формата Mifare.</t>
  </si>
  <si>
    <t>TS-AU VZ</t>
  </si>
  <si>
    <t>Переговорное аудио устройство для одной 4-х проводной вызывной видеопанели или как дополнительное переговорное устройство для мониторов серии Promo (HD). Питание 12-15 В пост. ток (блок питания в комплект не входит!), потребляемая мощность не более 4,5 Вт. Адаптирован для многоквартирных домофонов.</t>
  </si>
  <si>
    <t>00-00327257</t>
  </si>
  <si>
    <t xml:space="preserve">TS-AU VZ Переговорное аудио устройство для одной 4-проводной вызывной видеопанели или как дополнительное переговорное устройство для мониторов серии Promo (HD). Питание 12...15 В пост. ток (блок питания в комплект не входит!!!), потребляемая мощность не более 4,5Вт. Габаритные размеры: 138 х 90 х 15 мм </t>
  </si>
  <si>
    <t>00-00326202</t>
  </si>
  <si>
    <t>NEO HD SE Tuya (White) VZ</t>
  </si>
  <si>
    <t>NEO HD SE Tuya (White) VZ Монитор цветного видеодомофона с сенсорным IPS экраном 7 дюймов, работа с мобильным приложением Smart Life, Подключение 2-х вызывных панелей и 2-х видеокамер формата AHD / CVI / TVI 1080p /720p или CVBS (PAL/NTSC), HOOK/GATE, 100-240 В, 50-60 Гц, 175 x 112 x 20 мм</t>
  </si>
  <si>
    <t>00-00326372</t>
  </si>
  <si>
    <t>NEO HD SE Tuya (White) XL</t>
  </si>
  <si>
    <t>NEO HD SE Tuya (White) XL Монитор цветного видеодомофона с сенсорным IPS экраном 7 дюймов, работа с мобильным приложением Smart Life, Подключение 2-х вызывных панелей и 2-х видеокамер формата AHD / CVI / TVI 1080p /720p или CVBS (PAL/NTSC), HOOK/GATE, 100-240 В, 50-60 Гц, 175 x 112 x 20 мм</t>
  </si>
  <si>
    <t>00-00326203</t>
  </si>
  <si>
    <t>Stark HD SE Tuya (White) VZ</t>
  </si>
  <si>
    <t>00-00326373</t>
  </si>
  <si>
    <t>Stark HD SE Tuya (White) XL</t>
  </si>
  <si>
    <t>Stark HD SE Tuya (White) VZ Монитор цветного видеодомофона с поддержкой форматов AHD / TVI / CVI 1080р/720p или CVBS (PAL/NTSC), Работа с мобильным приложением Smart Life, Экран IPS 10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245х156х20мм. Цвет: белый.</t>
  </si>
  <si>
    <t>Stark HD SE Tuya (White) XL Монитор цветного видеодомофона с поддержкой форматов AHD / TVI / CVI 1080р/720p или CVBS (PAL/NTSC), Работа с мобильным приложением Smart Life, Экран IPS 10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245х156х20мм. Цвет: белый.</t>
  </si>
  <si>
    <t xml:space="preserve">
Stark HD SE Tuya (VZ или XL)</t>
  </si>
  <si>
    <t>00-00293423</t>
  </si>
  <si>
    <t>TS-ML300-RU1 (черный)</t>
  </si>
  <si>
    <t>TS-ML300-RU1 (черный) Замок электромагнитный, 300 кг, 12В/330мА пост.тока, встроенная цепь размагничивания. В комплекте крепежный уголок.</t>
  </si>
  <si>
    <t>00-00326190</t>
  </si>
  <si>
    <t>Sherlock HD SE (Black) XL</t>
  </si>
  <si>
    <t>Sherlock HD SE (Black) XL Монитор цветного видеодомофона адаптированный для работы с цифровыми подъездными домофонами, поддержка форматов AHD / TVI / CVI 1080р/720p или CVBS (PAL/NTSC). Экран IPS 10 дюймов, разрешение 1024х600, управление сенсорными кнопками, hands free. Подключение 2-х вызывных панелей (подъездная + индивидуальная). Подключение 2-х видеокамер. Выход HOOK/GATE. Встроенный блок питания. Габариты: 245 x 156 x 20 мм</t>
  </si>
  <si>
    <t>Sherlock HD SE (Black) VZ Монитор цветного видеодомофона адаптированный для работы с цифровыми подъездными домофонами, поддержка форматов AHD / TVI / CVI 1080р/720p или CVBS (PAL/NTSC). Экран IPS 10 дюймов, разрешение 1024х600, управление сенсорными кнопками, hands free. Подключение 2-х вызывных панелей (подъездная + индивидуальная). Подключение 2-х видеокамер. Выход HOOK/GATE. Встроенный блок питания. Габариты: 245 x 156 x 20 мм</t>
  </si>
  <si>
    <t>00-00326042</t>
  </si>
  <si>
    <t>Sherlock HD SE (White) - 4</t>
  </si>
  <si>
    <t>00-00326043</t>
  </si>
  <si>
    <t>Sherlock HD SE (Black) - 4</t>
  </si>
  <si>
    <t>00-00326044</t>
  </si>
  <si>
    <t>Stark HD SE (White) - 4</t>
  </si>
  <si>
    <t>00-00326045</t>
  </si>
  <si>
    <t>Stark HD SE (Black) - 4</t>
  </si>
  <si>
    <r>
      <t xml:space="preserve">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сенсорный экран, разрешение 1024 × 600, IPS, hands free. Подключение 2-х вызывных панелей, 2-х видеокамер, до 4-х мониторов в параллель. Запись MP3 для мелодий вызова. Доп. выход HOOK/GATE, SIREN. Запись фото или видео на microSD карту до 256 ГБ (в комплект не входит). Запись по детектору движения, по одному каналу. Питание 100-240 В, 50-60 Гц (блок питания встроенный). Работа с мобильным приложением </t>
    </r>
    <r>
      <rPr>
        <b/>
        <sz val="10"/>
        <color theme="1"/>
        <rFont val="Calibri"/>
        <family val="2"/>
        <charset val="204"/>
        <scheme val="minor"/>
      </rPr>
      <t>Smart Life (Tuya)</t>
    </r>
    <r>
      <rPr>
        <sz val="10"/>
        <color theme="1"/>
        <rFont val="Calibri"/>
        <family val="2"/>
        <charset val="204"/>
        <scheme val="minor"/>
      </rPr>
      <t>.</t>
    </r>
  </si>
  <si>
    <r>
      <t xml:space="preserve">Монитор в новом корпусе в линейке самых популярных на российском рынке моделей домофонов. Монитор видеодомофона 10 дюймов, с поддержкой форматов CVBS и 720p/1080p (AHD/CVI/TVI), сенсорный экран, разрешение 1024 × 600, IPS, hands free. Подключение 2-х вызывных панелей, 2-х видеокамер, до 4-х мониторов в параллель. Запись MP3 для мелодий вызова. Доп. выход HOOK/GATE, SIREN. Запись фото или видео на microSD карту до 256 ГБ (в комплект не входит). Запись по детектору движения, по одному каналу. Питание 100-240 В, 50-60 Гц (блок питания встроенный). Работа с мобильным приложением </t>
    </r>
    <r>
      <rPr>
        <b/>
        <sz val="10"/>
        <color theme="1"/>
        <rFont val="Calibri"/>
        <family val="2"/>
        <charset val="204"/>
        <scheme val="minor"/>
      </rPr>
      <t>Smart Life (Tuya)</t>
    </r>
    <r>
      <rPr>
        <sz val="10"/>
        <color theme="1"/>
        <rFont val="Calibri"/>
        <family val="2"/>
        <charset val="204"/>
        <scheme val="minor"/>
      </rPr>
      <t>.</t>
    </r>
  </si>
  <si>
    <r>
      <t xml:space="preserve">Крышка верхняя для считывателя TS-RDR-QR. Материал: пластик. </t>
    </r>
    <r>
      <rPr>
        <b/>
        <sz val="10"/>
        <rFont val="Calibri"/>
        <family val="2"/>
        <charset val="204"/>
        <scheme val="minor"/>
      </rPr>
      <t>Запчасть для ремонта</t>
    </r>
    <r>
      <rPr>
        <sz val="10"/>
        <rFont val="Calibri"/>
        <family val="2"/>
        <charset val="204"/>
        <scheme val="minor"/>
      </rPr>
      <t>.</t>
    </r>
  </si>
  <si>
    <r>
      <t xml:space="preserve">Кодонаборная панель, пыле-влагозащищённая, со встроенным контроллером и считывателем карт Em-Marine. Два индикатора статуса в режиме ожидания горят ровным красным светом. Память 1000 кодов и карт, возможна работа в режимах: карта + код / карта или код / только карта. Автономный режим или режим считывателя с выходом </t>
    </r>
    <r>
      <rPr>
        <b/>
        <sz val="10"/>
        <rFont val="Calibri"/>
        <family val="2"/>
        <charset val="204"/>
        <scheme val="minor"/>
      </rPr>
      <t>Wiegand-26</t>
    </r>
    <r>
      <rPr>
        <sz val="10"/>
        <rFont val="Calibri"/>
        <family val="2"/>
        <charset val="204"/>
        <scheme val="minor"/>
      </rPr>
      <t>. Питание DC 12 В, не более 80 мА, рабочая температура: -40...+60°С. Класс защиты оболочки: IP66. Материал корпуса: цинковый сплав.</t>
    </r>
  </si>
  <si>
    <r>
      <t xml:space="preserve">Карта тонкая, под печать, формата Em-Marine. Рабочая частота 125 кГц. </t>
    </r>
    <r>
      <rPr>
        <b/>
        <i/>
        <sz val="10"/>
        <rFont val="Calibri"/>
        <family val="2"/>
        <charset val="204"/>
        <scheme val="minor"/>
      </rPr>
      <t>БЕЗ идентификационного номера на поверхности карты</t>
    </r>
    <r>
      <rPr>
        <sz val="10"/>
        <rFont val="Calibri"/>
        <family val="2"/>
        <charset val="204"/>
        <scheme val="minor"/>
      </rPr>
      <t>. При производстве карты используются более тонкий чип и дополнительное покрытие специальной плёнкой, выравнивающей поверхность.</t>
    </r>
  </si>
  <si>
    <r>
      <t xml:space="preserve">Smart-карта тонкая. Память 1024 байт (16 секторов по 64 байта), рабочая частота 13,56 MГц. Чип: S50 (Китай). Совместима со считывателями формата Mifare. </t>
    </r>
    <r>
      <rPr>
        <b/>
        <i/>
        <sz val="10"/>
        <rFont val="Calibri"/>
        <family val="2"/>
        <charset val="204"/>
        <scheme val="minor"/>
      </rPr>
      <t>БЕЗ идентификационного номера на поверхности карты.</t>
    </r>
  </si>
  <si>
    <r>
      <t xml:space="preserve">Smart-карта толстая с прорезью для крепления. Память 1024 байт (16 секторов по 64 байта), рабочая частота 13,56 MГц. Чип: S50 (Китай). Совместима со считывателями формата Mifare. </t>
    </r>
    <r>
      <rPr>
        <b/>
        <i/>
        <sz val="10"/>
        <rFont val="Calibri"/>
        <family val="2"/>
        <charset val="204"/>
        <scheme val="minor"/>
      </rPr>
      <t>БЕЗ идентификационного номера на поверхности карты.</t>
    </r>
  </si>
  <si>
    <r>
      <t xml:space="preserve">Громкоговоритель потолочный,  встраиваемый. </t>
    </r>
    <r>
      <rPr>
        <b/>
        <sz val="10"/>
        <rFont val="Calibri"/>
        <family val="2"/>
        <charset val="204"/>
        <scheme val="minor"/>
      </rPr>
      <t>Дизайн корпуса под потолок типа "Армстронг"</t>
    </r>
    <r>
      <rPr>
        <sz val="10"/>
        <rFont val="Calibri"/>
        <family val="2"/>
        <charset val="204"/>
        <scheme val="minor"/>
      </rPr>
      <t>. Номинальная мощность (100 В): 6 Вт, чувствительность: 91 дБ, диапазон частот: 90-16000 Гц. Габариты: Ø168×65 мм. Материал: пластик. Цвет: белый.</t>
    </r>
  </si>
  <si>
    <t>Like</t>
  </si>
  <si>
    <t>00-00327415</t>
  </si>
  <si>
    <t>NEO HD SE Tuya Kit (White)</t>
  </si>
  <si>
    <t>00-00327414</t>
  </si>
  <si>
    <t>Violet HD Wi-Fi (VZ или XL)</t>
  </si>
  <si>
    <t>Neo HD SE Tuya kit</t>
  </si>
  <si>
    <t>Lilu kit</t>
  </si>
  <si>
    <t>Loki HD SE</t>
  </si>
  <si>
    <t>Neo HD SE</t>
  </si>
  <si>
    <t>Neo HD SE Tuya</t>
  </si>
  <si>
    <t>Lilu</t>
  </si>
  <si>
    <t>Lilu lux</t>
  </si>
  <si>
    <t>Neo HD SE (VZ или XL)</t>
  </si>
  <si>
    <t xml:space="preserve">
Neo HD SE Tuya (VZ или XL)</t>
  </si>
  <si>
    <t>Lilu/Lilu lux (VZ или XL)</t>
  </si>
  <si>
    <t>Loki HD SE (VZ или XL)</t>
  </si>
  <si>
    <t>Шлейф для мониторов Tantos Classic 4х-пиновый</t>
  </si>
  <si>
    <t>Шлейф для мониторов Tantos Classic 5ти-пиновый</t>
  </si>
  <si>
    <t>Шлейф для мониторов Tantos серии SE 5-и пиновый</t>
  </si>
  <si>
    <t>Шлейф для мониторов Tantos Promo 4-х пиновый</t>
  </si>
  <si>
    <t>TSt-100HK</t>
  </si>
  <si>
    <t>00-00037989</t>
  </si>
  <si>
    <t>TSt-100HK Передатчик клавишный на 2 канала для работы с приёмниками TSt-100HS</t>
  </si>
  <si>
    <t>Передатчик клавишный на 2 канала для работы с приёмником из комплекта Tantos TSt-100HS / TSt-100HS black.</t>
  </si>
  <si>
    <r>
      <t xml:space="preserve">Карта толстая с прорезью для крепления формата Em-Marine. Рабочая частота 125 кГц. </t>
    </r>
    <r>
      <rPr>
        <b/>
        <i/>
        <sz val="10"/>
        <rFont val="Calibri"/>
        <family val="2"/>
        <charset val="204"/>
        <scheme val="minor"/>
      </rPr>
      <t>Идентификационный номер нанесен на поверхность карты</t>
    </r>
    <r>
      <rPr>
        <sz val="10"/>
        <rFont val="Calibri"/>
        <family val="2"/>
        <charset val="204"/>
        <scheme val="minor"/>
      </rPr>
      <t>.</t>
    </r>
  </si>
  <si>
    <r>
      <t xml:space="preserve">Карта тонкая формата Em-Marine. Рабочая частота 125 кГц. </t>
    </r>
    <r>
      <rPr>
        <b/>
        <i/>
        <sz val="10"/>
        <rFont val="Calibri"/>
        <family val="2"/>
        <charset val="204"/>
        <scheme val="minor"/>
      </rPr>
      <t>Идентификационный номер нанесен на поверхность карты.</t>
    </r>
  </si>
  <si>
    <r>
      <rPr>
        <b/>
        <sz val="10"/>
        <rFont val="Calibri"/>
        <family val="2"/>
        <charset val="204"/>
        <scheme val="minor"/>
      </rPr>
      <t>Комплект дистанционного управления радиоканальный.</t>
    </r>
    <r>
      <rPr>
        <sz val="10"/>
        <rFont val="Calibri"/>
        <family val="2"/>
        <charset val="204"/>
        <scheme val="minor"/>
      </rPr>
      <t xml:space="preserve"> 
В комплекте 2-х канальный приёмник + 2 брелока, дальность до 60 м, частота 433,92 МГц, до 120 брелоков, 2 канала (реле 10 А/250 В АС или 10 А/30 В DC) с 4-мя вариантами управления, питание приемника DC 12 В.</t>
    </r>
  </si>
  <si>
    <r>
      <rPr>
        <b/>
        <sz val="10"/>
        <rFont val="Calibri"/>
        <family val="2"/>
        <charset val="204"/>
        <scheme val="minor"/>
      </rPr>
      <t xml:space="preserve">Комплект дистанционного управления радиоканальный.
</t>
    </r>
    <r>
      <rPr>
        <sz val="10"/>
        <rFont val="Calibri"/>
        <family val="2"/>
        <charset val="204"/>
        <scheme val="minor"/>
      </rPr>
      <t xml:space="preserve">
В комплекте 2-х канальный приёмник + 2 брелока, дальность до 60 м, частота 433,92 МГц, до 120 брелоков, 2 канала (реле 10 А/250 В АС или 10 А/30 В DC) с 4-мя вариантами управления, питание приемника DC 12 В.</t>
    </r>
  </si>
  <si>
    <t>Sherlock HD SE (VZ или XL)</t>
  </si>
  <si>
    <t>Marilyn HD Wi-Fi IPS (VZ или XL)</t>
  </si>
  <si>
    <t>Amelie HD SE (VZ или XL)</t>
  </si>
  <si>
    <t>Amelie HD SE Slim (VZ или XL)</t>
  </si>
  <si>
    <t>Amelie HD SE M (VZ или XL)</t>
  </si>
  <si>
    <t>Prime HD SE (VZ или XL)</t>
  </si>
  <si>
    <t>Rocky HD Wi-Fi (VZ или XL)</t>
  </si>
  <si>
    <t>Elly (VZ или XL)</t>
  </si>
  <si>
    <t>Elly с трубкой (VZ или XL)</t>
  </si>
  <si>
    <t>Elly S (VZ или XL)</t>
  </si>
  <si>
    <t>Elly S с трубкой (VZ или XL)</t>
  </si>
  <si>
    <r>
      <t xml:space="preserve">Доводчик дверной, </t>
    </r>
    <r>
      <rPr>
        <b/>
        <sz val="10"/>
        <rFont val="Calibri"/>
        <family val="2"/>
        <charset val="204"/>
        <scheme val="minor"/>
      </rPr>
      <t>морозостойкий</t>
    </r>
    <r>
      <rPr>
        <sz val="10"/>
        <rFont val="Calibri"/>
        <family val="2"/>
        <charset val="204"/>
        <scheme val="minor"/>
      </rPr>
      <t>. Усилие EN4, вес двери до 100 кг. Две регулировки: скорость закрывания и скорость доводки. Рабочая температура: -45...+60°С. Материал: алюминий. Цвет: графит, серебро, белый, коричневый, черный.</t>
    </r>
  </si>
  <si>
    <r>
      <t xml:space="preserve">Доводчик дверной, </t>
    </r>
    <r>
      <rPr>
        <b/>
        <sz val="10"/>
        <rFont val="Calibri"/>
        <family val="2"/>
        <charset val="204"/>
        <scheme val="minor"/>
      </rPr>
      <t>морозостойкий</t>
    </r>
    <r>
      <rPr>
        <sz val="10"/>
        <rFont val="Calibri"/>
        <family val="2"/>
        <charset val="204"/>
        <scheme val="minor"/>
      </rPr>
      <t>. Усилие EN5, вес двери до 150 кг. Две регулировки: скорость закрывания и скорость доводки. Рабочая температура: -45...+60°С. Материал: алюминий. Цвет: графит, серебро, белый, коричневый, черный.</t>
    </r>
  </si>
  <si>
    <t>TS-KBD-EM-IP66 Metal</t>
  </si>
  <si>
    <t>TANTOS_Домофоны</t>
  </si>
  <si>
    <t>TANTOS_Многоквартирка</t>
  </si>
  <si>
    <t>TANTOS_CCTV_Сопутствующее</t>
  </si>
  <si>
    <t>TANTOS_IP_Сетевое</t>
  </si>
  <si>
    <t>Like Комплект HD домофона: монитор и вызывная панель Corban HD (медь). Монитор: цветной, с поддержкой форматов AHD/TVI/CVI1080р/720p или CVBS(PAL) и отправкой уведомлений о вызове на смартфон через приложение "vhOme 2.2". Экран 7 дюймов, разрешение 800х480, управление сенсорными кнопками, handsfree. Встроенная память на 100 фото. Питание 15В (блок питания 15/220В в комплекте). Габариты: 203 х 130 х 16 мм (без настенного кронштейна). Вызывная панель антивандальная, накладная, формат AHD 1080p, угол обзора 70 град., -40С...+50С, четырех проводная схема подключения.</t>
  </si>
  <si>
    <t>NEO HD SE Tuya Kit (White) Комплект HD домофона: монитор NEO HD SE Tuya и вызывная панель iPanel 2 HD (Metal). Монитор: цветной, с поддержкой форматов AHD/TVI/CVI1080р/720p или CVBS(PAL/NTSC). Поддерживает работу с мобильным приложением Smart Life. Экран 7 дюймов, разрешение 1024х600, управление сенсорным экраном, handsfree. Питание 220В (встроенный БП). Габариты: 175 x 112 x 20 мм. Вызывная панель антивандальная, накладная, формат AHD 1080p (720p, PAL), угол обзора 120 град.(1080р), -30С...+50С, четырех проводная схема подключения.</t>
  </si>
  <si>
    <r>
      <t xml:space="preserve">
</t>
    </r>
    <r>
      <rPr>
        <b/>
        <sz val="10"/>
        <color theme="1"/>
        <rFont val="Calibri"/>
        <family val="2"/>
        <charset val="204"/>
        <scheme val="minor"/>
      </rPr>
      <t>Комплект бюджетного домофона.</t>
    </r>
    <r>
      <rPr>
        <sz val="10"/>
        <color theme="1"/>
        <rFont val="Calibri"/>
        <family val="2"/>
        <charset val="204"/>
        <scheme val="minor"/>
      </rPr>
      <t xml:space="preserve"> 
</t>
    </r>
    <r>
      <rPr>
        <u/>
        <sz val="10"/>
        <color theme="1"/>
        <rFont val="Calibri"/>
        <family val="2"/>
        <charset val="204"/>
        <scheme val="minor"/>
      </rPr>
      <t xml:space="preserve">Монитор:
</t>
    </r>
    <r>
      <rPr>
        <sz val="10"/>
        <color theme="1"/>
        <rFont val="Calibri"/>
        <family val="2"/>
        <charset val="204"/>
        <scheme val="minor"/>
      </rPr>
      <t xml:space="preserve">Экран видеодомофона 4,3 дюйма, hands free, управление сенсорными кнопками. Формат CVBS (PAL/NTSC). Питание 14,5 В, адаптер 220 В / 14,5 В в комплекте.
</t>
    </r>
    <r>
      <rPr>
        <u/>
        <sz val="10"/>
        <color theme="1"/>
        <rFont val="Calibri"/>
        <family val="2"/>
        <charset val="204"/>
        <scheme val="minor"/>
      </rPr>
      <t xml:space="preserve">Вызывная панель:
</t>
    </r>
    <r>
      <rPr>
        <sz val="10"/>
        <color theme="1"/>
        <rFont val="Calibri"/>
        <family val="2"/>
        <charset val="204"/>
        <scheme val="minor"/>
      </rPr>
      <t xml:space="preserve">Антивандальная, CMOS AHD видеокамера с предустановленным форматом CVBS (PAL) (с возможностью переключения в формат 1080p или 720p). Стандартная четырехпроводная схема подключения.
</t>
    </r>
  </si>
  <si>
    <t>Антивандальная вызывная панель видеодомофона. CMOS AHD видеокамера с разрешением 1080p (с возможностью переключения в формат 720p или CVBS (PAL)). Угол обзора видеокамеры 120° (для формата 1080p). ИК-подсветка не видима глазу человека. Режим «День/Ночь» с автоматически убираемым ИК фильтром для правильной цветопередачи в ночное время.
Материал лицевой панели: белый или черный акрилл.</t>
  </si>
  <si>
    <t>Антивандальная вызывная панель видеодомофона. CMOS AHD видеокамера с разрешением 1080p (с возможностью переключения в формат 720p или CVBS (PAL)). Угол обзора видеокамеры 120° (для формата 1080p). ИК-подсветка не видима глазу человека. Режим «День/Ночь» с автоматически убираемым ИК фильтром для правильной цветопередачи в ночное время.
Материал лицевой панели: нержавеющая сталь.</t>
  </si>
  <si>
    <t>Антивандальная вызывная панель видеодомофона. CMOS AHD видеокамера с разрешением 1080p (с возможностью переключения в формат 720p или CVBS (PAL)). Угол обзора видеокамеры 120° (для формата 1080p). ИК-подсветка не видима глазу человека. Режим «День/Ночь» с автоматически убираемым ИК фильтром для правильной цветопередачи в ночное время. Кодонаборная панель. Встроенный считыватель с автономным контроллером на 150 карт формата Em-Marine или с выходом Wiegand-26 в зависимости от схемы подключения. В комплекте 2 карты формата Em-Marine. Материал лицевой панели: белый или черный акрилл.</t>
  </si>
  <si>
    <t xml:space="preserve">Вызывная панель видеодомофона на 2 абонента, накладная. Металлический корпус. Монтажный уголок в комплекте. ИК-подсветка не видима глазу человека. CMOS AHD видеокамера с разрешением 1080p (с возможностью переключения в формат 720p или CVBS (PAL)). Высококачественный звук. Широкий угол обзора 120°. Класс защиты IP65. Рабочая температура: -40...+60°С. </t>
  </si>
  <si>
    <t>Вызывная панель видеодомофона на 4 абонента, накладная. С возможностью открывания замка калитки и ворот. Металлический корпус. Монтажный уголок в комплекте. ИК-подсветка не видима глазу человека. CMOS AHD видеокамера с разрешением 1080p (с возможностью переключения в формат 720p или CVBS (PAL)). Высококачественный звук. Широкий угол обзора 120°. Класс защиты IP65. Рабочая температура: -40...+60°С.</t>
  </si>
  <si>
    <r>
      <t xml:space="preserve">Вызывная панель видеодомофона, накладная. CMOS AHD видеокамера с разрешением 1080p (с возможностью переключения в формат 720p или CVBS (PAL)). Угол обзора 120°. Рабочая температура: -40...+50°С, IP66, четырехпроводная схема подключения. Встроенный считыватель с автономным контроллером на 150 карт формата </t>
    </r>
    <r>
      <rPr>
        <b/>
        <sz val="10"/>
        <color theme="1"/>
        <rFont val="Calibri"/>
        <family val="2"/>
        <charset val="204"/>
        <scheme val="minor"/>
      </rPr>
      <t>Em-Marine</t>
    </r>
    <r>
      <rPr>
        <sz val="10"/>
        <color theme="1"/>
        <rFont val="Calibri"/>
        <family val="2"/>
        <charset val="204"/>
        <scheme val="minor"/>
      </rPr>
      <t xml:space="preserve"> или с выходом Wiegand-26 в зависимости от схемы подключения. В комплекте 2 карты формата </t>
    </r>
    <r>
      <rPr>
        <b/>
        <sz val="10"/>
        <color theme="1"/>
        <rFont val="Calibri"/>
        <family val="2"/>
        <charset val="204"/>
        <scheme val="minor"/>
      </rPr>
      <t>Em-Marine</t>
    </r>
    <r>
      <rPr>
        <sz val="10"/>
        <color theme="1"/>
        <rFont val="Calibri"/>
        <family val="2"/>
        <charset val="204"/>
        <scheme val="minor"/>
      </rPr>
      <t>. Материал лицевой панели: белый или черный акрилл.</t>
    </r>
  </si>
  <si>
    <r>
      <t xml:space="preserve">Вызывная панель видеодомофона, накладная. CMOS AHD видеокамера с разрешением 1080p (с возможностью переключения в формат 720p или CVBS (PAL)). Угол обзора 120°. Рабочая температура: -40...+50°С, IP66, четырехпроводная схема подключения. Встроенный считыватель с автономным контроллером на 150 карт формата </t>
    </r>
    <r>
      <rPr>
        <b/>
        <sz val="10"/>
        <color theme="1"/>
        <rFont val="Calibri"/>
        <family val="2"/>
        <charset val="204"/>
        <scheme val="minor"/>
      </rPr>
      <t>Mifare</t>
    </r>
    <r>
      <rPr>
        <sz val="10"/>
        <color theme="1"/>
        <rFont val="Calibri"/>
        <family val="2"/>
        <charset val="204"/>
        <scheme val="minor"/>
      </rPr>
      <t xml:space="preserve"> или с выходом Wiegand-26 в зависимости от схемы подключения. В комплекте 2 карты формата </t>
    </r>
    <r>
      <rPr>
        <b/>
        <sz val="10"/>
        <color theme="1"/>
        <rFont val="Calibri"/>
        <family val="2"/>
        <charset val="204"/>
        <scheme val="minor"/>
      </rPr>
      <t>Mifare</t>
    </r>
    <r>
      <rPr>
        <sz val="10"/>
        <color theme="1"/>
        <rFont val="Calibri"/>
        <family val="2"/>
        <charset val="204"/>
        <scheme val="minor"/>
      </rPr>
      <t>. Материал лицевой панели: белый или черный акрилл.</t>
    </r>
  </si>
  <si>
    <t>Антивандальная вызывная панель видеодомофона. CMOS AHD видеокамера с разрешением 1080p (с возможностью переключения в формат 720p или CVBS (PAL)). Угол обзора видеокамеры 70° (для формата 1080p). ИК-подсветка не видима глазу человека. Режим «День/Ночь» с автоматически убираемым ИК фильтром для правильной цветопередачи в ночное время. Цвет: медь, серебро.</t>
  </si>
  <si>
    <t>Антивандальная вызывная панель видеодомофона. Видеомодуль панели имеет разрешение 1080p. Угол обзора 70°. Раздельная регулировка уровней микрофона и динамика позволяет использовать панель в любых условиях. ИК-подсветка не видима глазу человека. Полная группа контактов реле управления замком (НО/НЗ). Уголок и козырек входят в комплект поставки. Цвет: медь, серебро.</t>
  </si>
  <si>
    <r>
      <rPr>
        <b/>
        <sz val="12"/>
        <color rgb="FF006600"/>
        <rFont val="Calibri"/>
        <family val="2"/>
        <charset val="204"/>
        <scheme val="minor"/>
      </rPr>
      <t>i</t>
    </r>
    <r>
      <rPr>
        <b/>
        <sz val="12"/>
        <color theme="1"/>
        <rFont val="Calibri"/>
        <family val="2"/>
        <charset val="204"/>
        <scheme val="minor"/>
      </rPr>
      <t>Panel 2 +</t>
    </r>
  </si>
  <si>
    <r>
      <rPr>
        <b/>
        <sz val="12"/>
        <color rgb="FF006600"/>
        <rFont val="Calibri"/>
        <family val="2"/>
        <charset val="204"/>
        <scheme val="minor"/>
      </rPr>
      <t>i</t>
    </r>
    <r>
      <rPr>
        <b/>
        <sz val="12"/>
        <color theme="1"/>
        <rFont val="Calibri"/>
        <family val="2"/>
        <charset val="204"/>
        <scheme val="minor"/>
      </rPr>
      <t>Panel 2 (Metal) +</t>
    </r>
  </si>
  <si>
    <t>Антивандальная вызывная панель видеодомофона. Цветная CMOS AHD видеокамера с разрешением 1080p (с возможностью переключения в формат 720p или CVBS (PAL)). Угол обзора видеокамеры 70° (для формата 1080p). ИК-подсветка не видима глазу человека. Режим «День/Ночь» с автоматически убираемым ИК фильтром для правильной цветопередачи в ночное время. Цвет: медь, черный.</t>
  </si>
  <si>
    <t xml:space="preserve">Вызывная панель видеодомофона для 2-х абонентов, накладная. Металлический корпус. Монтажный уголок в комплекте. ИК подсветка. CMOS AHD видеокамера с предустановленным форматом CVBS (PAL) (с возможностью переключения в формат 1080p или 720p). Высококачественный звук. Широкий угол обзора 110°. Класс защиты IP65. Рабочая температура: -40...+60°С. </t>
  </si>
  <si>
    <t xml:space="preserve">Вызывная панель видеодомофона для 4-х абонентов, накладная. С возможностью открывания замка калитки и ворот. Металлический корпус. Монтажный уголок в комплекте. ИК подсветка. CMOS AHD видеокамера с предустановленным форматом CVBS (PAL) (с возможностью переключения в формат 1080p или 720p). Высококачественный звук. Широкий угол обзора 110°. Класс защиты IP65. Рабочая температура: -40...+60°С. </t>
  </si>
  <si>
    <t>00-00328429</t>
  </si>
  <si>
    <t>Violet HD Wi-Fi (White) VZ</t>
  </si>
  <si>
    <t>Violet HD Wi-Fi (White) VZ  Монитор цветного видеодомофона 10 дюймов, с поддержкой форматов AHD/CVI/TVI 1080р/720p/CVBS и отправкой уведомлений о вызове на смартфон через приложение "vhOme 2.x", емкостной сенсорный экран IPS, разрешение 1024х600, hands free. Подключение 1 индивидуальной вызывной панели и 2 камер. Встроенная память на 50 фото. Запись фото или видео на microSD карту до 128 ГБ (в комплект не входит). Запись по детектору движения, по одному каналу. Питание: 14,5-15В пост. ток. (блок питания в комплекте), Габариты:222х154х15мм.</t>
  </si>
  <si>
    <t>00-00112520</t>
  </si>
  <si>
    <t>ББП-50 V.8 MAX</t>
  </si>
  <si>
    <t>Источник вторичного питания, резервированный, 12 В, 5 А. Под АКБ 12 В 2 × 7 А∙ч или 17 А∙ч. Фильтрация от взаимного влияния потребителей по каждому каналу 12 В, при токе потребления одного канала не более 0,65 А. Количество каналов: 8. Электронная защита от КЗ. Материал корпуса: металл. Габариты: 250×225×86 мм.</t>
  </si>
  <si>
    <t>КОМПЛЕКТЫ ДОМОФОНОВ</t>
  </si>
  <si>
    <t>ББП-50 V.8 MAX Источник бесперебойного питания 12В, 5А 8 каналов (8×0,65А) с фильтрацией от взаимного влияния потребителей по каждому каналу. Электронная защита от КЗ при работе от АКБ (2×7 или 17А∙ч). Корпус - металл 220×225×86 мм</t>
  </si>
  <si>
    <t>00-00327114</t>
  </si>
  <si>
    <t>TS-Visor 80x160</t>
  </si>
  <si>
    <t>TS-Visor 80x160 Защитный козырёк, сталь с порошковой окраской в чёрный цвет</t>
  </si>
  <si>
    <r>
      <t xml:space="preserve">Amelie kit
</t>
    </r>
    <r>
      <rPr>
        <b/>
        <sz val="10"/>
        <color theme="1" tint="0.499984740745262"/>
        <rFont val="Calibri"/>
        <family val="2"/>
        <charset val="204"/>
        <scheme val="minor"/>
      </rPr>
      <t>(выводится из ассортимента)</t>
    </r>
  </si>
  <si>
    <r>
      <t xml:space="preserve">Amelie
</t>
    </r>
    <r>
      <rPr>
        <b/>
        <i/>
        <sz val="10"/>
        <color theme="1" tint="0.499984740745262"/>
        <rFont val="Calibri"/>
        <family val="2"/>
        <charset val="204"/>
        <scheme val="minor"/>
      </rPr>
      <t>(выводится из ассортимента)</t>
    </r>
  </si>
  <si>
    <t>00-00314002</t>
  </si>
  <si>
    <t>TSr-UV0817</t>
  </si>
  <si>
    <t>TSr-UV0817 8-ми канальный мультиформатный регистратор (8 HD +2 IP камеры)</t>
  </si>
  <si>
    <t>TS-UPS 800/480</t>
  </si>
  <si>
    <t>Источник бесперебойного питания, модифицированный синус. U-вх.: 145...275 В, U-вых.: 230 В, P-вых.: 800 ВА (480 Вт), встраиваемый АКБ 12 В / 7 Ач, t-резерва 15 мин. Выходные разъемы: CEE 7/4 (Schuko) (С2 по ГОСТ 7396.1-89) х 2 шт. ЖКИ дисплей. IP20. Габариты: 100×330×150 мм.</t>
  </si>
  <si>
    <t>00-00203120</t>
  </si>
  <si>
    <t>ББП-40 PRO</t>
  </si>
  <si>
    <t>ББП-40 MAX</t>
  </si>
  <si>
    <t>Источник вторичного питания, резервированный, 12 В, 4 А. Под АКБ 12 В. Защита от глубокого разряда аккумулятора. Выход ББП имеет электронную защиту от перегрузок по току и короткого замыкания в нагрузке, от переполюсовки и короткого замыкания АКБ. Материал корпуса: металл. Габариты: 250×220×88 мм</t>
  </si>
  <si>
    <t>ББП-40 MAX Источник вторичного электропитания резервированный 12В 4А под акб.12В 17 или 2×12 А∙ч. Защиты: АКБ от глубокого разряда, от КЗ, от перегрузки по току и перегрева; от перенапряжения по входу</t>
  </si>
  <si>
    <r>
      <t xml:space="preserve">МНОГОКВАРТИРНЫЕ ДОМОФОНЫ </t>
    </r>
    <r>
      <rPr>
        <b/>
        <sz val="12"/>
        <color theme="0"/>
        <rFont val="Calibri"/>
        <family val="2"/>
        <charset val="204"/>
        <scheme val="minor"/>
      </rPr>
      <t>IP</t>
    </r>
  </si>
  <si>
    <r>
      <t xml:space="preserve">МНОГОКВАРТИРНЫЕ ДОМОФОНЫ </t>
    </r>
    <r>
      <rPr>
        <b/>
        <sz val="12"/>
        <color theme="0"/>
        <rFont val="Calibri"/>
        <family val="2"/>
        <charset val="204"/>
        <scheme val="minor"/>
      </rPr>
      <t>CVBS</t>
    </r>
  </si>
  <si>
    <t>КОД</t>
  </si>
  <si>
    <t>НОМЕНКЛАТУРА</t>
  </si>
  <si>
    <t>НАПРАВЛЕНИЕ</t>
  </si>
  <si>
    <t>ОПИСАНИЕ</t>
  </si>
  <si>
    <t>ПРИМЕЧАНИЕ</t>
  </si>
  <si>
    <t>НАИМЕНОВАНИЕ</t>
  </si>
  <si>
    <t>АУДИОДОМОФОНЫ</t>
  </si>
  <si>
    <t>СОПУТСТВУЮЩЕЕ</t>
  </si>
  <si>
    <t>УЛИЧНЫЕ ЦИЛИНДРИЧЕСКИЕ ВИДЕОКАМЕРЫ ПОЛНОЦВЕТНЫЕ</t>
  </si>
  <si>
    <t>УЛИЧНЫЕ ЦИЛИНДРИЧЕСКИЕ ВИДЕОКАМЕРЫ</t>
  </si>
  <si>
    <t>КУПОЛЬНЫЕ ВИДЕОКАМЕРЫ ПОЛНОЦВЕТНЫЕ</t>
  </si>
  <si>
    <t>КУПОЛЬНЫЕ ВИДЕОКАМЕРЫ</t>
  </si>
  <si>
    <t>КУПОЛЬНЫЕ ВИДЕОКАМЕРЫ ДЛЯ УСТАНОВКИ ВНУТРИ ПОМЕЩЕНИЙ</t>
  </si>
  <si>
    <t>4-Х КАНАЛЬНЫЕ ВИДЕОРЕГИСТРАТОРЫ</t>
  </si>
  <si>
    <t>8-МИ КАНАЛЬНЫЕ ВИДЕОРЕГИСТРАТОРЫ</t>
  </si>
  <si>
    <t>16-ТИ КАНАЛЬНЫЕ ВИДЕОРЕГИСТРАТОРЫ</t>
  </si>
  <si>
    <t>ЦИЛИНДРИЧЕСКИЕ ВИДЕОКАМЕРЫ ПОЛНОЦВЕТНЫЕ</t>
  </si>
  <si>
    <t>БЕЗОПАСНЫЙ РЕГИОН</t>
  </si>
  <si>
    <t>КУПОЛЬНЫЕ УЛИЧНЫЕ ВИДЕОКАМЕРЫ ПОЛНОЦВЕТНЫЕ</t>
  </si>
  <si>
    <t>ВИДЕОРЕГИСТРАТОРЫ</t>
  </si>
  <si>
    <t>ВИДЕОРЕГИСТРАТОРЫ POE</t>
  </si>
  <si>
    <t>ПРОГРАММНОЕ ОБЕСПЕЧЕНИЕ</t>
  </si>
  <si>
    <t>КОММУТАТОРЫ</t>
  </si>
  <si>
    <t>POE УДЛИНИТЕЛИ</t>
  </si>
  <si>
    <t>УСТРОЙСТВА ЗАЩИТЫ ОБОРУДОВАНИЯ</t>
  </si>
  <si>
    <t>АКСЕССУАРЫ ДЛЯ ТЕЛЕКОММУНИКАЦОННЫХ ШКАФОВ</t>
  </si>
  <si>
    <t>УСТРОЙСТВА РАДИОУПРАВЛЕНИЯ</t>
  </si>
  <si>
    <t>БЕЗОПАСНОСТЬ ПРОЕЗДА</t>
  </si>
  <si>
    <t>АВТОНОМНЫЕ БИОМЕТРИЧЕСКИЕ КОНТРОЛЛЕРЫ</t>
  </si>
  <si>
    <t>АВТОНОМНЫЕ КОНТРОЛЛЕРЫ</t>
  </si>
  <si>
    <t>СЧИТЫВАТЕЛИ</t>
  </si>
  <si>
    <t>КОДОНАБОРНЫЕ ПАНЕЛИ</t>
  </si>
  <si>
    <t>КНОПКИ ВЫХОДА</t>
  </si>
  <si>
    <t>ДОВОДЧИКИ ДВЕРНЫЕ</t>
  </si>
  <si>
    <t>ОГРАЖДЕНИЯ ИЗ НЕРЖАВЕЮЩЕЙ СТАЛИ</t>
  </si>
  <si>
    <t>УСИЛИТЕЛИ ТРАНСЛЯЦИОННЫЕ</t>
  </si>
  <si>
    <t>АКУСТИЧЕСКИЕ МОДУЛИ НАСТЕННЫЕ</t>
  </si>
  <si>
    <t>АКУСТИЧЕСКИЕ МОДУЛИ ПОТОЛОЧНЫЕ</t>
  </si>
  <si>
    <t>РУПОРНЫЕ ГРОМКОГОВОРИТЕЛИ</t>
  </si>
  <si>
    <t>ЗВУКОВЫЕ КОЛОННЫ</t>
  </si>
  <si>
    <t>БЛОКИ БЕСПЕРЕБОЙНОГО ПИТАНИЯ</t>
  </si>
  <si>
    <r>
      <t xml:space="preserve">БЛОКИ БЕСПЕРЕБОЙНОГО ПИТАНИЯ ДЛЯ </t>
    </r>
    <r>
      <rPr>
        <b/>
        <sz val="12"/>
        <color theme="0"/>
        <rFont val="Calibri"/>
        <family val="2"/>
        <charset val="204"/>
        <scheme val="minor"/>
      </rPr>
      <t>CCTV</t>
    </r>
  </si>
  <si>
    <t>БЛОКИ ПИТАНИЯ В ОТКРЫТОМ КОРПУСЕ</t>
  </si>
  <si>
    <t>МАЛОГАБАРИТНЫЕ ИСТОЧНИКИ ПИТАНИЯ</t>
  </si>
  <si>
    <t>БЛОКИ ПИТАНИЯ ДЛЯ МОНТАЖА НА DIN-РЕЙКУ</t>
  </si>
  <si>
    <t>БЛОКИ БЕСПЕРЕБОЙНОГО ПИТАНИЯ ДЛЯ МОНТАЖА НА DIN-РЕЙКУ</t>
  </si>
  <si>
    <t>МАЛОГАБАРИТНЫЕ ИСТОЧНИКИ ПИТАНИЯ УЛИЧНОГО ИСПОЛНЕНИЯ</t>
  </si>
  <si>
    <r>
      <t xml:space="preserve">ИСТОЧНИКИ БЕСПЕРЕБОЙНОГО ПИТАНИЯ </t>
    </r>
    <r>
      <rPr>
        <b/>
        <sz val="12"/>
        <color theme="0"/>
        <rFont val="Calibri"/>
        <family val="2"/>
        <charset val="204"/>
        <scheme val="minor"/>
      </rPr>
      <t>UPS</t>
    </r>
  </si>
  <si>
    <r>
      <t xml:space="preserve">РАЗЪЕМЫ </t>
    </r>
    <r>
      <rPr>
        <b/>
        <sz val="12"/>
        <color theme="0"/>
        <rFont val="Calibri"/>
        <family val="2"/>
        <charset val="204"/>
        <scheme val="minor"/>
      </rPr>
      <t>BNC</t>
    </r>
  </si>
  <si>
    <r>
      <t xml:space="preserve">РАЗЪЕМЫ ПИТАНИЯ </t>
    </r>
    <r>
      <rPr>
        <b/>
        <sz val="12"/>
        <color theme="0"/>
        <rFont val="Calibri"/>
        <family val="2"/>
        <charset val="204"/>
        <scheme val="minor"/>
      </rPr>
      <t>DC</t>
    </r>
  </si>
  <si>
    <r>
      <t xml:space="preserve">РАЗЪЕМЫ </t>
    </r>
    <r>
      <rPr>
        <b/>
        <sz val="12"/>
        <color theme="0"/>
        <rFont val="Calibri"/>
        <family val="2"/>
        <charset val="204"/>
        <scheme val="minor"/>
      </rPr>
      <t>RCA</t>
    </r>
  </si>
  <si>
    <r>
      <t>ДЖЕК (</t>
    </r>
    <r>
      <rPr>
        <b/>
        <sz val="12"/>
        <color theme="0"/>
        <rFont val="Calibri"/>
        <family val="2"/>
        <charset val="204"/>
        <scheme val="minor"/>
      </rPr>
      <t>RJ</t>
    </r>
    <r>
      <rPr>
        <b/>
        <sz val="11"/>
        <color theme="0"/>
        <rFont val="Calibri"/>
        <family val="2"/>
        <charset val="204"/>
        <scheme val="minor"/>
      </rPr>
      <t>)</t>
    </r>
  </si>
  <si>
    <r>
      <t xml:space="preserve">РАЗЪЕМЫ </t>
    </r>
    <r>
      <rPr>
        <b/>
        <sz val="12"/>
        <color theme="0"/>
        <rFont val="Calibri"/>
        <family val="2"/>
        <charset val="204"/>
        <scheme val="minor"/>
      </rPr>
      <t>F</t>
    </r>
  </si>
  <si>
    <t>МИКРОФОНЫ</t>
  </si>
  <si>
    <t>ПРИЕМНИКИ-ПЕРЕДАТЧИКИ</t>
  </si>
  <si>
    <t>СОЕДИНИТЕЛИ</t>
  </si>
  <si>
    <t>КОРОБКИ МОНТАЖНЫЕ</t>
  </si>
  <si>
    <t>КРОНШТЕЙНЫ</t>
  </si>
  <si>
    <t>МОНТАЖНЫЕ ЛЕНТЫ</t>
  </si>
  <si>
    <t>ЗАЩИТНЫЕ КОЗЫРЬКИ</t>
  </si>
  <si>
    <t>ХОМУТЫ (СТЯЖКИ)</t>
  </si>
  <si>
    <t>ВНЕ ЦЕНОВОЙ
ПОЛИТИКИ</t>
  </si>
  <si>
    <t xml:space="preserve">НОВИНКА  </t>
  </si>
  <si>
    <t xml:space="preserve">ВНЕ ЦЕНОВОЙ ПОЛИТИКИ  </t>
  </si>
  <si>
    <r>
      <t xml:space="preserve">Amelie (VZ или XL)
</t>
    </r>
    <r>
      <rPr>
        <b/>
        <i/>
        <sz val="10"/>
        <color theme="1" tint="0.499984740745262"/>
        <rFont val="Calibri"/>
        <family val="2"/>
        <charset val="204"/>
        <scheme val="minor"/>
      </rPr>
      <t>(выводится из ассортимента)</t>
    </r>
  </si>
  <si>
    <t>00-00314000</t>
  </si>
  <si>
    <t>TSr-UV1616</t>
  </si>
  <si>
    <t>TSr-UV1616 16-ти канальный мультиформатный видеорегистратор</t>
  </si>
  <si>
    <t>00-00095688</t>
  </si>
  <si>
    <t>TSo-M120F</t>
  </si>
  <si>
    <t>00-00095689</t>
  </si>
  <si>
    <t>TSo-U120F</t>
  </si>
  <si>
    <t>00-00095690</t>
  </si>
  <si>
    <t>TSo-MK</t>
  </si>
  <si>
    <t>00-00095541</t>
  </si>
  <si>
    <t>00-00095549</t>
  </si>
  <si>
    <t>00-00095546</t>
  </si>
  <si>
    <t>TSo-SW3cF</t>
  </si>
  <si>
    <t>TSo-SW3DF</t>
  </si>
  <si>
    <t>TSo-SW3DF Mini</t>
  </si>
  <si>
    <t>00-00095540</t>
  </si>
  <si>
    <t>TSo-SB3DF</t>
  </si>
  <si>
    <t>00-00095539</t>
  </si>
  <si>
    <t>TSo-SW5DF</t>
  </si>
  <si>
    <t>00-00095545</t>
  </si>
  <si>
    <t>TSo-SB5DF</t>
  </si>
  <si>
    <t>00-00095543</t>
  </si>
  <si>
    <t>00-00095542</t>
  </si>
  <si>
    <t>TSo-SW6aF</t>
  </si>
  <si>
    <t>TSo-SW6bF</t>
  </si>
  <si>
    <t>00-00202992</t>
  </si>
  <si>
    <t>00-00095650</t>
  </si>
  <si>
    <t>00-00095547</t>
  </si>
  <si>
    <t>TSo-SW10aF</t>
  </si>
  <si>
    <t>TSo-SW10bF</t>
  </si>
  <si>
    <t>TSo-SW10DF</t>
  </si>
  <si>
    <t>00-00095548</t>
  </si>
  <si>
    <t>TSo-SB10DF</t>
  </si>
  <si>
    <t>00-00095544</t>
  </si>
  <si>
    <t>TSo-PW3aF</t>
  </si>
  <si>
    <t>00-00202991</t>
  </si>
  <si>
    <t>TSo-PW6aF</t>
  </si>
  <si>
    <t>00-00327129</t>
  </si>
  <si>
    <t>TSo-PW10aF</t>
  </si>
  <si>
    <t>00-00095583</t>
  </si>
  <si>
    <t>00-00095586</t>
  </si>
  <si>
    <t>TSo-PW3OF</t>
  </si>
  <si>
    <t>TSo-PW5OF</t>
  </si>
  <si>
    <t>00-00095581</t>
  </si>
  <si>
    <t>TSo-PW10OF</t>
  </si>
  <si>
    <t>TSo-M120F Моноблок двузонный речевого оповещения 120Вт/100В со встроенным микрофоном-тангентой.</t>
  </si>
  <si>
    <t>TSo-U120F  Линейный усилитель для наращивания выходной мощности системы речевого оповещения на базе TSo-M120F</t>
  </si>
  <si>
    <t>TSo-MK Выносной пульт управления для системы оповещения на базе TSo-M120F, управление 2-мя зонами оповещения</t>
  </si>
  <si>
    <t>TSo-SW3cF Оповещатель пожарный речевой со встроенным трансформатором. 100В, 3 Вт, 90-16000 Гц, 91дБ, 120х120х60 мм, 0.35кг, -30..+55°С, IP21. Функция контроля линий.</t>
  </si>
  <si>
    <t>TSo-SW3DF Оповещатель речевой со встроенным трансформатором. 100В, возможность выбора 1 Вт или 3 Вт, 100-15000 Гц, 97дБ, 160х265х73 мм, 0.56кг, -30..+55С, IP 41. Функция контроля линий.</t>
  </si>
  <si>
    <t>TSo-SW3DF Mini Оповещатель речевой со встроенным трансформатором. 100В, 3/1 Вт, 100-15000 Гц, 97дБ, 108×140×55 мм, 0.34кг, -30..+55С, IP41. Функция контроля линий.</t>
  </si>
  <si>
    <t>TSo-SB3DF Оповещатель речевой со встроенным трансформатором. 100В, возможность выбора 1 Вт или 3 Вт, 100-15000 Гц, 97дБ, 160×265×73 мм, 0.56кг, -30..+55С, IP 41, чёрный. Функция контроля линий.</t>
  </si>
  <si>
    <t>TSo-SW5DF Оповещатель речевой со встроенным трансформатором. 100В, возможность выбора 3 Вт или 5 Вт, 160-16000 Гц, 100дБ, 160х265х73 мм, 0.68кг, -30..+55С, IP41. Функция контроля линий.</t>
  </si>
  <si>
    <t>TSo-SB5DF Оповещатель речевой со встроенным трансформатором. 100В, возможность выбора 3 Вт или 5 Вт, 160-16000 Гц, 100дБ, 160×265×73 мм, 0.68кг, -30..+55С, IP41, чёрный. Функция контроля линий.</t>
  </si>
  <si>
    <t>TSo-SW6aF Оповещатель речевой со встроенным трансформатором. 100В, 6 Вт, 90-16000 Гц, 91дБ, 275х200х105 мм, 0.965кг, -5..+50°С, IP21. Функция контроля линий.</t>
  </si>
  <si>
    <t>TSo-SW6bF Оповещатель речевой со встроенным трансформатором. 100В, возможность выбора 6 Вт или 3 Вт, 90-18000 Гц, 91дБ, 285×200×85 мм, 1.5кг, -5..+50°С, IP21. Функция контроля линий.</t>
  </si>
  <si>
    <t>TSo-SW10aF Оповещатель речевой со встроенным трансформатором. 100В, 10 Вт, 90-16000 Гц, 91дБ, 275×200×105 мм, 1.11кг, -5..+50°С, IP21. Функция контроля линий.</t>
  </si>
  <si>
    <t>TSo-SW10bF Оповещатель речевой со встроенным трансформатором. 100В, возможность выбора 6 Вт или 10 Вт, 90-18000 Гц, 91дБ, 340×242×100 мм, 1.7кг, -5..+50°С, IP21. Функция контроля линий.</t>
  </si>
  <si>
    <t>TSo-SW10DF Оповещатель речевой со встроенным трансформатором. 100В, возможность выбора 5 Вт или 10 Вт, 160-16000 Гц, 102дБ, 160×265×73 мм, 0.77кг, -30..+55С, IP41. Функция контроля линий.</t>
  </si>
  <si>
    <t>TSo-SB10DF Оповещатель речевой со встроенным трансформатором. 100В, возможность выбора 5 Вт или 10 Вт, 160-16000 Гц, 102дБ, 160×265×73 мм, 0.77кг, -30..+55С, IP41, чёрный. Функция контроля линий.</t>
  </si>
  <si>
    <t>TSo-PW3aF Оповещатель речевой со встроенным трансформатором. 100В, 3 Вт, 90-16000 Гц, 91дБ, Ø186х79 мм, 0.7кг, -5..+50С, IP21, потолочный. Функция контроля линий.</t>
  </si>
  <si>
    <t>TSo-PW6aF Оповещатель речевой со встроенным трансформатором. 100В, 6 Вт, 86-18000 Гц, 92дБ, Ø186х79 мм, 0.72кг, -5..+55С, IP21, потолочный. Функция контроля линий.</t>
  </si>
  <si>
    <t>TSo-PW10aF Оповещатель речевой со встроенным трансформатором. 100В, 10 Вт, 85-18000 Гц, 92дБ, Ø230х90 мм, 0.98кг, -5..+50С, IP21, потолочный. Функция контроля линий.</t>
  </si>
  <si>
    <t>TSo-PW3OF Оповещатель пожарный речевой со встроенным трансформатором. 100В, возможность выбора 1 Вт или 3 Вт, 100-15000 Гц, 97дБ, Ø200х95 мм, 0.47кг, -30..+55С, IP41. Функция контроля линий.</t>
  </si>
  <si>
    <t>TSo-PW5OF Оповещатель пожарный речевой со встроенным трансформатором. 100В, возможность выбора 3 Вт или 5 Вт, 160-16000 Гц, 100дБ, Ø200×95 мм, 0.47кг, -30..+55С, IP41. Функция контроля линий.</t>
  </si>
  <si>
    <t>TSo-PW10OF Оповещатель пожарный речевой со встроенным трансформатором. 100В, возможность выбора 5 Вт или 10 Вт, 160-16000 Гц, 102дБ, Ø200×95 мм, 0.72кг, -30..+55С, IP41. Функция контроля линий.</t>
  </si>
  <si>
    <t>Моноблок двузонный речевого оповещения 120 Вт/100 В со встроенным микрофоном-тангентой. Предназначен для трансляции в системах пожарной сигнализации с контролем линий управления и оповещения, предварительно записанных речевых сообщений, музыкальных программ или сигналов ГО и ЧС и речевых сообщений через встроенный микрофон, с возможностью наращивания мощности системы с помощью TSo-U120F.</t>
  </si>
  <si>
    <t>Линейный усилитель предназначен для наращивания выходной мощности системы речевого оповещения на базе TSo-M120F. Обеспечивает усиление и трансляцию принятых сигналов через громкоговорители типа “TSo-SWхххF” внутри зданий и на открытых площадках.</t>
  </si>
  <si>
    <t>Выносной пульт управления предназначен для удаленной передачи речевых сообщений в составе системы оповещения на базе моноблока TSo-M120F, управление 2-мя зонами оповещения.</t>
  </si>
  <si>
    <t>Оповещатель пожарный речевой со встроенным трансформатором. ТИП1 - универсальное подключение. Номинальная мощность (100 В): 3 Вт, диапазон частот: 90-16000 Гц, чувствительность: 91 дБ. Габариты: 120×120×60 мм, масса: 0,35 кг. Температурный диапазон: -30..+55°С, класс защиты IP21. Функция контроля линий. Материал: пластик. Цвет: белый.</t>
  </si>
  <si>
    <t>Оповещатель речевой со встроенным трансформатором. ТИП2 - подключение только к устройствам с контролем линии. Номинальная мощность (100 В): 1 Вт или 3 Вт (возможность выбора), диапазон частот: 100-15000 Гц, чувствительность: 97 дБ. Габариты: 120×120×60 мм, масса: 0,56 кг. Температурный диапазон: -30..+55°С, класс защиты IP41. Функция контроля линий. Материал: пластик. Цвет: белый.</t>
  </si>
  <si>
    <t>Оповещатель речевой со встроенным трансформатором. ТИП2 - подключение только к устройствам с контролем линии. Номинальная мощность (100 В): 1 Вт или 3 Вт (возможность выбора), диапазон частот: 100-15000 Гц, чувствительность: 97 дБ. Габариты: 108×140×55 мм, масса: 0,34 кг. Температурный диапазон: -30..+55°С, класс защиты IP41. Функция контроля линий. Материал: пластик. Цвет: белый.</t>
  </si>
  <si>
    <t>Оповещатель речевой со встроенным трансформатором. ТИП2 - подключение только к устройствам с контролем линии. Номинальная мощность (100 В): 1 Вт или 3 Вт (возможность выбора), диапазон частот: 100-15000 Гц, чувствительность: 97 дБ. Габариты: 160×265×73 мм, масса: 0,56 кг. Температурный диапазон: -30..+55°С, класс защиты IP41. Функция контроля линий. Материал: пластик. Цвет: черный.</t>
  </si>
  <si>
    <t>Оповещатель речевой со встроенным трансформатором. ТИП2 - подключение только к устройствам с контролем линии. Номинальная мощность (100 В): 3 Вт или 5 Вт (возможность выбора), диапазон частот: 160-16000 Гц, чувствительность: 100 дБ. Габариты: 160×265×73 мм, масса: 0,68 кг. Температурный диапазон: -30..+55°С, класс защиты IP41. Функция контроля линий. Материал: пластик. Цвет: белый.</t>
  </si>
  <si>
    <t>Оповещатель речевой со встроенным трансформатором. ТИП2 - подключение только к устройствам с контролем линии. Номинальная мощность (100 В): 3 Вт или 5 Вт (возможность выбора), диапазон частот: 160-16000 Гц, чувствительность: 100 дБ. Габариты: 160×265×73 мм, масса: 0,68 кг. Температурный диапазон: -30..+55°С, класс защиты IP41. Функция контроля линий. Материал: пластик. Цвет: черный.</t>
  </si>
  <si>
    <t>Оповещатель речевой со встроенным трансформатором. ТИП2 - подключение только к устройствам с контролем линии. Номинальная мощность (100 В): 5 Вт или 10 Вт (возможность выбора), диапазон частот: 160-16000 Гц, чувствительность: 102 дБ. Габариты: 160×265×73 мм, масса: 0,77 кг. Температурный диапазон: -30..+55°С, класс защиты IP41. Функция контроля линий. Материал: пластик. Цвет: белый.</t>
  </si>
  <si>
    <t>Оповещатель речевой со встроенным трансформатором. ТИП2 - подключение только к устройствам с контролем линии. Номинальная мощность (100 В): 5 Вт или 10 Вт (возможность выбора), диапазон частот: 160-16000 Гц, чувствительность: 102 дБ. Габариты: 160×265×73 мм, масса: 0,77 кг. Температурный диапазон: -30..+55°С, класс защиты IP41. Функция контроля линий. Материал: пластик. Цвет: черный.</t>
  </si>
  <si>
    <t>Оповещатель речевой со встроенным трансформатором. ТИП1 - универсальное подключение. Номинальная мощность (100 В): 6 Вт, диапазон частот: 90-16000 Гц, чувствительность: 91 дБ. Габариты: 275×200×105 мм, масса: 0,97 кг. Температурный диапазон: -5..+50°С, класс защиты IP21. Функция контроля линий. Материал: пластик. Цвет: белый.</t>
  </si>
  <si>
    <t>Оповещатель речевой со встроенным трансформатором. ТИП1 - универсальное подключение. Номинальная мощность (100 В): 3 Вт или 6 Вт (возможность выбора), диапазон частот: 90-18000 Гц, чувствительность: 91 дБ. Габариты: 285×200×85 мм, масса: 1,5 кг. Температурный диапазон: -5..+50°С, класс защиты IP21. Функция контроля линий. Материал: пластик. Цвет: белый.</t>
  </si>
  <si>
    <t>Оповещатель речевой со встроенным трансформатором. ТИП1 - универсальное подключение. Номинальная мощность (100 В): 10 Вт, диапазон частот: 90-16000 Гц, чувствительность: 91 дБ. Габариты: 275×200×105 мм, масса: 1,11 кг. Температурный диапазон: -5..+50°С, класс защиты IP21. Функция контроля линий. Материал: пластик. Цвет: белый.</t>
  </si>
  <si>
    <t>Оповещатель речевой со встроенным трансформатором. ТИП1 - универсальное подключение. Номинальная мощность (100 В): 6 Вт или 10 Вт (возможность выбора), диапазон частот: 90-18000 Гц, чувствительность: 91 дБ. Габариты: 340×242×100 мм, масса: 1,7 кг. Температурный диапазон: -5..+50°С, класс защиты IP21. Функция контроля линий. Материал: пластик. Цвет: белый.</t>
  </si>
  <si>
    <t>Оповещатель речевой со встроенным трансформатором, потолочный. ТИП1 - универсальное подключение. Номинальная мощность (100 В): 3 Вт, диапазон частот: 90-16000 Гц, чувствительность: 91 дБ. Габариты: Ø186×79 мм, масса: 0,7 кг. Температурный диапазон: -5..+55°С, класс защиты IP21. Функция контроля линий. Материал корпуса пластик, сетки металл. Цвет: белый.</t>
  </si>
  <si>
    <t>Оповещатель речевой со встроенным трансформатором, потолочный. ТИП1 - универсальное подключение. Номинальная мощность (100 В): 6 Вт, диапазон частот: 86-18000 Гц, чувствительность: 92 дБ. Габариты: Ø186×79 мм, масса: 0,72 кг. Температурный диапазон: -5..+55°С, класс защиты IP21. Функция контроля линий. Материал корпуса пластик, сетки металл. Цвет: белый.</t>
  </si>
  <si>
    <t>Оповещатель речевой со встроенным трансформатором, потолочный. ТИП1 - универсальное подключение. Номинальная мощность (100 В): 10 Вт, диапазон частот: 85-18000 Гц, чувствительность: 92 дБ. Габариты: Ø230×90 мм, масса: 0,98 кг. Температурный диапазон: -5..+55°С, класс защиты IP21. Функция контроля линий. Материал корпуса пластик, сетки металл. Цвет: белый.</t>
  </si>
  <si>
    <t>Оповещатель речевой со встроенным трансформатором, потолочный. ТИП2 - подключение только к устройствам с контролем линии. Номинальная мощность (100 В): 1 Вт или 3 Вт (возможность выбора), диапазон частот: 100-15000 Гц, чувствительность: 97 дБ. Габариты: Ø200×95 мм, масса: 0,47 кг. Температурный диапазон: -30..+55°С, класс защиты IP41. Функция контроля линий. Материал корпуса пластик. Цвет: белый.</t>
  </si>
  <si>
    <t>Оповещатель речевой со встроенным трансформатором, потолочный. ТИП2 - подключение только к устройствам с контролем линии. Номинальная мощность (100 В): 3 Вт или 5 Вт (возможность выбора), диапазон частот: 160-16000 Гц, чувствительность: 100 дБ. Габариты: Ø200×95 мм, масса: 0,47 кг. Температурный диапазон: -30..+55°С, класс защиты IP41. Функция контроля линий. Материал корпуса пластик. Цвет: белый.</t>
  </si>
  <si>
    <t>Оповещатель речевой со встроенным трансформатором, потолочный. ТИП2 - подключение только к устройствам с контролем линии. Номинальная мощность (100 В): 5 Вт или 10 Вт (возможность выбора), диапазон частот: 160-16000 Гц, чувствительность: 102 дБ. Габариты: Ø200×95 мм, масса: 0,72 кг. Температурный диапазон: -30..+55°С, класс защиты IP41. Функция контроля линий. Материал корпуса пластик. Цвет: белый.</t>
  </si>
  <si>
    <t>TS-CTR-TM</t>
  </si>
  <si>
    <t>00-00314555</t>
  </si>
  <si>
    <t>TS-CTR-TM Контроллер управления электромагнитными и электромеханическими замками, до 1370 пользователей,  интерфейс TM</t>
  </si>
  <si>
    <t>Автономный контроллер (без корпуса). Протокол подключения считывателей TM, питание DC 12 В, ток коммутации 5 А, память до 1370 пользовательских ключей, время открывания замка от 100 мс до 200 cек, световая и звуковая индикация режимов работы. Рабочая температура: -40...+50°С.</t>
  </si>
  <si>
    <t>TSn-4FP6F2P</t>
  </si>
  <si>
    <t>TSn-8FP12F2S2</t>
  </si>
  <si>
    <t>00-00327452</t>
  </si>
  <si>
    <t>TSn-4FP6F2P Коммутатор с питанием по PoE In, 4 x 100 Мбит/с PoE порта (3 порта 802.3af/at, 1 порт 802.3af/at/bt) + 2 x 100 Мбит/с порта Uplink</t>
  </si>
  <si>
    <t>00-00327450</t>
  </si>
  <si>
    <t>TSn-8FP12F2S2 Коммутатор 8x1000Мбит/с PoE порта +2 порта 1000Мбит/с Uplink + 2 порта SFP</t>
  </si>
  <si>
    <t>00-00324788</t>
  </si>
  <si>
    <t>TSr-UV0417</t>
  </si>
  <si>
    <t>TSr-UV0417 4-х канальный мультиформатный регистратор (4 HD +2 IP камеры).</t>
  </si>
  <si>
    <t>AMELIE</t>
  </si>
  <si>
    <t>ВИДЕОДОМОФОНЫ СЕРИИ PROMO</t>
  </si>
  <si>
    <t>PRIME</t>
  </si>
  <si>
    <t>NEO</t>
  </si>
  <si>
    <t>STARK</t>
  </si>
  <si>
    <t>SHERLOCK</t>
  </si>
  <si>
    <t>ВИДЕОДОМОФОНЫ СЕРИИ CLASSIC</t>
  </si>
  <si>
    <t>MIA</t>
  </si>
  <si>
    <t>JOLLI</t>
  </si>
  <si>
    <t>VIOLET</t>
  </si>
  <si>
    <t>MARILYN</t>
  </si>
  <si>
    <t>ROCKY</t>
  </si>
  <si>
    <t>SELINA</t>
  </si>
  <si>
    <t>ELLY</t>
  </si>
  <si>
    <t>Антивандальная вызывная панель видеодомофона, накладная, CMOS AHD видеокамера с предустановленным форматом CVBS (PAL) (с возможностью переключения в формат 1080p или 720p), угол обзора 60°. Рабочая температура: -40...+50°С, IP66, четырехпроводная схема подключения. Стандартная четырех проводная схема подключения. Цвет: медь, черный.
Совместима с наиболее распространенными марками домофонов.</t>
  </si>
  <si>
    <t xml:space="preserve">Антивандальная вызывная панель видеодомофона, накладная, CMOS AHD видеокамера с предустановленным форматом CVBS (PAL) (с возможностью переключения в формат 1080p или 720p), угол обзора 60°. Рабочая температура: -40...+50°С, четырехпроводная схема подключения. Стандартная четырех проводная схема подключения. Цвет: медь, серебро.
Совместима с наиболее распространенными марками домофонов. </t>
  </si>
  <si>
    <t xml:space="preserve">Антивандальная вызывная панель с модулем высокого разрешения 900 ТВЛ, высококачественный звук, ИК подсветка 940 нМ. Регулировки громкости динамика и чувствительности микрофона. Стандартная четырех проводная схема подключения. Цвет: медь, асфальт.
Совместима с наиболее распространенными марками домофонов. </t>
  </si>
  <si>
    <t>ВЫЗЫВНЫЕ ПАНЕЛИ</t>
  </si>
  <si>
    <t>CORBAN</t>
  </si>
  <si>
    <t>STICH</t>
  </si>
  <si>
    <t>WALLE</t>
  </si>
  <si>
    <t>IPANEL 2</t>
  </si>
  <si>
    <t>TRINITI</t>
  </si>
  <si>
    <t>АУДИО | ВИДЕОДОМОФОНЫ АДАПТИРОВАННЫЕ ДЛЯ РАБОТЫ С ПОДЪЕЗДНЫМИ ДОМОФОНАМИ</t>
  </si>
  <si>
    <t>AMELIE  VZ | XL</t>
  </si>
  <si>
    <t>PRIME  VZ | XL</t>
  </si>
  <si>
    <t>LOKI  VZ | XL</t>
  </si>
  <si>
    <t>NEO  VZ | XL</t>
  </si>
  <si>
    <t>STARK  VZ | XL</t>
  </si>
  <si>
    <t>SHERLOCK  VZ | XL</t>
  </si>
  <si>
    <t>ELLY  VZ | XL</t>
  </si>
  <si>
    <t>LILU  VZ | XL</t>
  </si>
  <si>
    <t>MIA  VZ | XL</t>
  </si>
  <si>
    <t>JOLLI  VZ | XL</t>
  </si>
  <si>
    <t>VIOLET  VZ | XL</t>
  </si>
  <si>
    <t>MARILYN  VZ | XL</t>
  </si>
  <si>
    <t>ROCKY  VZ | XL</t>
  </si>
  <si>
    <t>SELINA  VZ | XL</t>
  </si>
  <si>
    <t>ВСЕ МОДЕЛИ ДОМОФОНОВ TANTOS ТАКЖЕ МОГУТ ИМЕТЬ ВАРИАНТ АДАПТАЦИИ VZ-2 (+ 1 ДОПОЛНИТЕЛЬНЫЙ ВХОД ДЛЯ ПАНЕЛИ) | VZ-4 (НА 4 ВЫЗЫВНЫЕ ПАНЕЛИ)</t>
  </si>
  <si>
    <t>Монитор видеодомофона 7 дюймов, с поддержкой форматов CVBS и 720p/1080p (AHD/CVI/TVI), сенсорные кнопки, разрешение 1024 × 600, hands free. Подключение 2-х вызывных панелей, 2-х видеокамер, до 4-х мониторов в параллель. 12 предустановленных мелодий вызова. Дополнительный выход HOOK/GATE. Питание 100-240 В, 50-60 Гц (блок питания встроенный).</t>
  </si>
  <si>
    <t>Монитор видеодомофона 7 дюймов, с поддержкой форматов CVBS и 720p/1080p (AHD/CVI/TVI), сенсорные кнопки, разрешение 1024 × 600, hands free. Подключение 2-х вызывных панелей, 2-х видеокамер, до 4-х мониторов в параллель. Запись MP3 для мелодий вызова. Дополнительный выход HOOK/GATE, SIREN. Запись фото или видео на microSD карту до 256 ГБ (в комплект не входит). Запись по детектору движения, по одному каналу. Питание 100-240 В, 50-60 Гц (блок питания встроенный).</t>
  </si>
  <si>
    <t>Монитор цветного видеодомофона, с поддержкой форматов AHD/TVI/CVI 1080р/720p или CVBS (PAL/NTSC), Экран 7 дюймов, разрешение 1024 × 600, управление сенсорными кнопками с подсветкой. Режим «hands free» или разговор через трубку. Подключение 2-х вызывных панелей. Подключение 2-х видеокамер, до 4-х мониторов в системе (серии Classic). Выход HOOK/GATE. Запись фото / видео на microSD карту от 8 до 256 ГБ (в комплект не входит). Запись по детектору движения, по одному каналу. Встроенный блок питания. Цвет корпуса: белый.</t>
  </si>
  <si>
    <t>Монитор видеодомофона 4,3 дюйма, TFT LCD, hands free. Возможности подключения: 4 монитора, 2 вызывные панели, 2 видеокамеры. Адресный интерком, 25 мелодий. Питание 220 В.</t>
  </si>
  <si>
    <t>Монитор видеодомофона 4,3 дюйма, TFT LCD, с трубкой на магните. Возможности подключения: 4 монитора, 2 вызывные панели, 2 видеокамеры. Адресный интерком, 25 мелодий. Питание 220 В.</t>
  </si>
  <si>
    <t xml:space="preserve">Монитор видеодомофона 4,3 дюйма, TFT LCD, hands free. Возможности подключения: 4 монитора, 2 вызывные панели, 2 видеокамеры. Поддержка microSD карты, запись фото / видео на microSD до 32 ГБ или фото во внутреннюю память не менее 64 кадров. Адресный интерком, 25 мелодий. Питание 220 В. </t>
  </si>
  <si>
    <t xml:space="preserve">Монитор видеодомофона 4,3 дюйма, TFT LCD, с трубкой на магните. Возможности подключения: 4 монитора, 2 вызывные панели, 2 видеокамеры. Поддержка microSD карты, запись фото / видео на microSD до 32 ГБ или фото во внутреннюю память не менее 64 кадров. Адресный интерком, 25 мелодий. Питание 220 В. </t>
  </si>
  <si>
    <t xml:space="preserve">Монитор видеодомофона 4,3 дюйма, TFT LCD 480 × 272, PAL/NTSC, hands free. Возможности подключения: 4 монитора, 2 вызывные панели. Адресный интерком, 25 мелодий. Питание 14,5 В, адаптер 220 В / 14,5 В в комплекте. </t>
  </si>
  <si>
    <t>Бюджетный монитор видеодомофона 7 дюймов, управление сенсорными кнопками, hands free. С поддержкой форматов CVBS и 720p/1080p (AHD/CVI/TVI). Разрешение 800 × 480, подключение 2-х вызывных панелей, 2-х видеокамер, до 6-ти мониторов в параллель. Питание 220 В.</t>
  </si>
  <si>
    <t>Монитор видеодомофона 7 дюймов с сенсорными кнопками, с поддержкой форматов AHD/TVI/CVI 1080р/720p/CVBS (PAL/NTSC), разрешение 1024 × 600, hands free, подключение 2-х вызывных панелей, 2-х видеокамер, до 6-ти мониторов в параллель. Отправка уведомлений о вызове в приложение "TuyaSmart" ("Smart Life"). Встроенная память на 100 фото. Запись фото / видео при вызове на microSD карту до 128 ГБ (в комплект не входит). Питание 220 В.</t>
  </si>
  <si>
    <t>Монитор видеодомофона 7 дюймов с сенсорными кнопками, с поддержкой форматов AHD/TVI/CVI 1080р/720p/CVBS (PAL/NTSC), разрешение 1024 × 600, hands free, подключение 2-х вызывных панелей, 2-х видеокамер, до 6-ти мониторов в параллель. Встроенная память на 100 фото. Запись фото / видео при вызове на microSD карту до 128 ГБ (в комплект не входит). Питание 220 В.</t>
  </si>
  <si>
    <t xml:space="preserve">Вызывная панель видеодомофона. Материал лицевой панели: белый акрил / черный акрил. ИК подсветка. CMOS AHD видеокамера с предустановленным форматом CVBS (PAL) (с возможностью переключения в формат 1080p или 720p). Угол обзора 110°. Рабочая температура: -40...+50°С. Класс защиты IP66. Уголок в комплекте. Совместима с наиболее распространенными марками домофонов. </t>
  </si>
  <si>
    <t xml:space="preserve">Вызывная панель видеодомофона. Материал лицевой панели: нержавеющая сталь. ИК подсветка. CMOS AHD видеокамера с предустановленным форматом CVBS (PAL) (с возможностью переключения в формат 1080p или 720p). Угол обзора 110°. Рабочая температура -40...+50°С. Класс защиты IP66. Уголок в комплекте. Совместима с наиболее распространенными марками домофонов. </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</si>
  <si>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сенсорные кнопки, разрешение 1024 × 600, hands free. Адаптирован под работу с многоквартирными домофонами.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</si>
  <si>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сенсорные кнопки, разрешение 1024 × 600, hands free. Адаптирован для многоквартирных домофонов.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t>
  </si>
  <si>
    <t>Монитор видеодомофона 7 дюймов, с поддержкой форматов CVBS и 720p/1080p (AHD/CVI/TVI), сенсорные кнопки, разрешение 1024 × 600. Режим «hands free» или разговор через трубку. Адаптирован для многоквартирных домофонов.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</si>
  <si>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сенсорный экран, разрешение 1024 × 600, IPS, hands free.  Адаптирован для многоквартирных домофонов.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</si>
  <si>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сенсорный экран, разрешение 1024 × 600, IPS, hands free. Адаптирован для многоквартирных домофонов.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 Работа с мобильным приложением Smart Life (Tuya).</t>
  </si>
  <si>
    <t>Монитор в новом корпусе в линейке самых популярных на российском рынке моделей домофонов. Монитор видеодомофона 10 дюймов, с поддержкой форматов CVBS и 720p/1080p (AHD/CVI/TVI), сенсорный экран, разрешение 1024 × 600, IPS, hands free. Адаптирован для многоквартирных домофонов.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t>
  </si>
  <si>
    <t>Монитор в новом корпусе в линейке самых популярных на российском рынке моделей домофонов. Монитор видеодомофона 10 дюймов, с поддержкой форматов CVBS и 720p/1080p (AHD/CVI/TVI), сенсорный экран, разрешение 1024 × 600, IPS, hands free. Адаптирован для многоквартирных домофонов.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 Работа с мобильным приложением Smart Life (Tuya).</t>
  </si>
  <si>
    <t>Монитор видеодомофона 7 дюймов, TFT LCD, разрешение 800 × 480, CVBS (PAL/NTSC), hands free. Возможности подключения: 2 панели, 2 камеры, до 6-ти шт в параллель. Питание 220 В. Адаптирован под работу с многоквартирными домофонами.</t>
  </si>
  <si>
    <t>Монитор видеодомофона 4,3 дюйма, TFT LCD 480 × 272, PAL/NTSC, hands free. Возможности подключения: 4 монитора, 2 вызывные панели. Адресный интерком, 25 мелодий. Питание 14,5 В, адаптер 220 В / 14,5 В в комплекте. Адаптирован под работу с многоквартирными домофонами.</t>
  </si>
  <si>
    <t>Монитор видеодомофона 4,3 дюйма, TFT LCD, с трубкой на магните. Возможности подключения: 4 монитора, 2 вызывные панели, 2 видеокамеры. Поддержка microSD карты, запись фото / видео на microSD до 32 ГБ или фото во внутреннюю память не менее 64 кадров. Адресный интерком, 25 мелодий. Питание 220 В. Адаптирован под работу с многоквартирными домофонами.</t>
  </si>
  <si>
    <t>Монитор видеодомофона 10 дюймов, емкостной сенсорный экран, с поддержкой форматов 1080р/720p/CVBS, разрешение 1024 × 600, hands free. Корпус со стеклянной поверхностью. С функцией Wi-Fi (может работать в беспроводных или проводных сетях Ethernet). Адаптирован для многоквартирных домофонов. Возможность связи вызывных панелей с приложением "vhOme" для iOS/Android. Встроенная память на 100 фото. Запись фото / видеона microSD карту до 1 ТБ (в комплект не входит). Запись по детектору движения и квадратор по 8 каналам. Питание 220 / 15 В.</t>
  </si>
  <si>
    <t>Монитор видеодомофона 7 дюймов с сенсорными кнопками, с поддержкой форматов AHD/TVI/CVI 1080р/720p/CVBS (PAL/NTSC), разрешение 1024 × 600, hands free. Адаптирован для многоквартирных домофонов. Отправка уведомлений о вызове в приложение "TuyaSmart" ("Smart Life"). Встроенная память на 100 фото. Запись фото / видео при вызове на microSD карту до 128 ГБ (в комплект не входит). Питание 220 В.</t>
  </si>
  <si>
    <t>Монитор видеодомофона 7 дюймов с сенсорными кнопками, с поддержкой форматов AHD/TVI/CVI 1080р/720p/CVBS (PAL/NTSC), разрешение 1024 × 600, hands free. Адаптирован для многоквартирных домофонов. Встроенная память на 100 фото. Запись фото / видео при вызове на microSD карту до 128 ГБ (в комплект не входит). Питание 220 В.</t>
  </si>
  <si>
    <t xml:space="preserve">Монитор видеодомофона 7 дюймов, управление сенсорными кнопками, hands free.
Адресный интерком. Возможности подключения: 4 монитора, 2 вызывные панели, 2 видеокамеры. Питание 100-240 В, 50-60 Гц (блок питания встроенный). </t>
  </si>
  <si>
    <t xml:space="preserve">Монитор видеодомофона 7 дюймов, TFT LCD, разрешение 800 × 480, CVBS (PAL/NTSC), hands free. Возможности подключения: 2 панели, 2 камеры, до 6-ти шт в параллель. Питание 220 В. </t>
  </si>
  <si>
    <t>Монитор видеодомофона 10 дюймов, с поддержкой форматов 1080р/720p/CVBS, емкостной сенсорный экран, разрешение 1024 × 600, hands free, подключение 4-х вызывных панелей, 4-х видеокамер, до 6-ти мониторов в параллель. Корпус со стеклянной поверхностью. С функцией Wi-Fi (может работать в беспроводных или проводных сетях Ethernet) с возможностью связи вызывных панелей с приложением "vhOme" для iOS/Android. Встроенная память на 100 фото. Запись фото / видео на microSD карту до 256 ГБ (в комплект не входит). Запись по детектору движения и квадратор по 8 каналам. Питание 220 / 15 В.</t>
  </si>
  <si>
    <t>Переговорная трубка аудиодомофона, 2-х проводная. Совместима с комплектом TS-203Kit, вызывными панелями AVC-1xx, JSB-Axx, KC-MD10. Кнопка отрывания замка - "сухие", нормально-разомкнутые контакты. Возможно параллельное подключение до 3-х трубок в одной системе. Цвет белый. Питание 220 В.</t>
  </si>
  <si>
    <t>Монитор видеодомофона 7 дюймов, управление сенсорными кнопками, hands free. Русифицированное экранное меню, простое управление функциями. Адресный интерком.
Возможности подключения: 4 монитора, 2 вызывные панели, 2 видеокамеры. Питание 100-240 В, 50-60 Гц (блок питания встроенный). Адаптирован под работу с многоквартирными домофонами.</t>
  </si>
  <si>
    <t>Монитор видеодомофона 4,3 дюйма, TFT LCD, hands free. Возможности подключения: 4 монитора, 2 вызывные панели, 2 видеокамеры. Адресный интерком, 25 мелодий. Питание 220 В. Адаптирован под работу с многоквартирными домофонами.</t>
  </si>
  <si>
    <t>Монитор видеодомофона 4,3 дюйма, TFT LCD, с трубкой на магните. Возможности подключения: 4 монитора, 2 вызывные панели, 2 видеокамеры. Адресный интерком, 25 мелодий. Питание 220 В. Адаптирован под работу с многоквартирными домофонами.</t>
  </si>
  <si>
    <t>Монитор видеодомофона 4,3 дюйма, TFT LCD, hands free. Возможности подключения: 4 монитора, 2 вызывные панели, 2 видеокамеры. Поддержка microSD карты, запись фото / видео на microSD до 32 ГБ или фото во внутреннюю память не менее 64 кадров. Адресный интерком, 25 мелодий. Питание 220 В. Адаптирован под работу с многоквартирными домофонами.</t>
  </si>
  <si>
    <t>Пульт консьержа для работы в многоквартирной системе EasyBuild. 7 дюймов сенсорный экран, запись фото. Поддержка проводной сигнализации на 4 зон. Литой корпус из высококачественного алюминиевого сплава. Внутренняя память для фотокадров. Настольное исполнение. Питание PoE 18 В или DC 18 В.</t>
  </si>
  <si>
    <t>8 портовый POE коммутатор. 7 портов PoE 10/100 Мбит/с RJ45 + 1 Uplink порт 10/100 Мбит/с RJ45. Крепление на DIN-рейку или накладной монтаж. Питание DC 18 В, 3,5 A. Блок питания в комплекте (вход AC 100-240 В / выход 18 В, 3,5 A).</t>
  </si>
  <si>
    <t>Этажный коммутатор на 4 квартиры. Простая установка на DIN-рейку. Простое подключение с помощью разъемов RJ-45 (подключение по стандарту T568B). Все соединения в системе производяться кабелем UTP 5 категории.</t>
  </si>
  <si>
    <t>Разветвитель линии вертикального стояка многоквартирного домофона на 2 ветви. Простая установка на DIN-рейку. Простое подключение с помощью разъемов RJ-45 (подключение по стандарту T568B). Все соединения в системе производятся кабелем UTP 5 категории.</t>
  </si>
  <si>
    <t>Коммутатор вызывных панелей. Простая установка на DIN-рейку. Коммутатор многоквартирного домофона для подключения 2-х вызывных панелей Tantos серии TS-VPS с возможностью объединения вызывных панелей разных подъездов в единую систему.</t>
  </si>
  <si>
    <t>Коммутатор вызывных панелей. Простая установка на DIN-рейку. Коммутатор многоквартирного домофона для подключения 4-х вызывных панелей Tantos серии TS-VPS.</t>
  </si>
  <si>
    <t>Блок питания для многоквартирного видеодомофона. Простая установка на DIN-рейку. Простое подключение с помощью RJ-45 (подключение по стандарту T568B). Возможность подключения резервной батареи. Все соединения в системе производятся  кабелем UTP 5 категории (за исключением 220 В и резервной батареи).</t>
  </si>
  <si>
    <t>Адаптер для подключения мониторов к этажному коммутатору. Предназначен для подключения мониторов к многоквартирной системе.</t>
  </si>
  <si>
    <t>Модуль резервного хранения базы ключей для панелей Tantos серии TS-VPS-xx. Предназначен для ручного резервного копирования или восстановления баз ключей. Подключается в шину стояка на последнем этажном коммутаторе.</t>
  </si>
  <si>
    <r>
      <t xml:space="preserve">
</t>
    </r>
    <r>
      <rPr>
        <b/>
        <sz val="10"/>
        <color theme="1"/>
        <rFont val="Calibri"/>
        <family val="2"/>
        <charset val="204"/>
        <scheme val="minor"/>
      </rPr>
      <t xml:space="preserve">Комплект бюджетного HD домофона.
</t>
    </r>
    <r>
      <rPr>
        <sz val="10"/>
        <color theme="1"/>
        <rFont val="Calibri"/>
        <family val="2"/>
        <charset val="204"/>
        <scheme val="minor"/>
      </rPr>
      <t xml:space="preserve"> 
</t>
    </r>
    <r>
      <rPr>
        <u/>
        <sz val="10"/>
        <color theme="1"/>
        <rFont val="Calibri"/>
        <family val="2"/>
        <charset val="204"/>
        <scheme val="minor"/>
      </rPr>
      <t xml:space="preserve">Монитор:
</t>
    </r>
    <r>
      <rPr>
        <sz val="10"/>
        <color theme="1"/>
        <rFont val="Calibri"/>
        <family val="2"/>
        <charset val="204"/>
        <scheme val="minor"/>
      </rPr>
      <t>Экран</t>
    </r>
    <r>
      <rPr>
        <u/>
        <sz val="10"/>
        <color theme="1"/>
        <rFont val="Calibri"/>
        <family val="2"/>
        <charset val="204"/>
        <scheme val="minor"/>
      </rPr>
      <t xml:space="preserve"> </t>
    </r>
    <r>
      <rPr>
        <sz val="10"/>
        <color theme="1"/>
        <rFont val="Calibri"/>
        <family val="2"/>
        <charset val="204"/>
        <scheme val="minor"/>
      </rPr>
      <t xml:space="preserve">видеодомофона 7 дюймов 1024 × 600, hands free, управление сенсорными кнопками, формат AHD/CVI/TVI с разрешением 1080p / 720p или CVBS (PAL/NTSC). Питание 100-240 В, 50-60 Гц (блок питания встроенный).
</t>
    </r>
    <r>
      <rPr>
        <u/>
        <sz val="10"/>
        <color theme="1"/>
        <rFont val="Calibri"/>
        <family val="2"/>
        <charset val="204"/>
        <scheme val="minor"/>
      </rPr>
      <t xml:space="preserve">Вызывная панель:
</t>
    </r>
    <r>
      <rPr>
        <sz val="10"/>
        <color theme="1"/>
        <rFont val="Calibri"/>
        <family val="2"/>
        <charset val="204"/>
        <scheme val="minor"/>
      </rPr>
      <t xml:space="preserve">Антивандальная, CMOS AHD видеокамера с разрешением 1080p (с возможностью переключения в формат 720p или CVBS (PAL)). Стандартная четырех проводная схема подключения.
</t>
    </r>
  </si>
  <si>
    <r>
      <t xml:space="preserve">
</t>
    </r>
    <r>
      <rPr>
        <b/>
        <sz val="10"/>
        <color theme="1"/>
        <rFont val="Calibri"/>
        <family val="2"/>
        <charset val="204"/>
        <scheme val="minor"/>
      </rPr>
      <t>Комплект бюджетного домофона.</t>
    </r>
    <r>
      <rPr>
        <sz val="10"/>
        <color theme="1"/>
        <rFont val="Calibri"/>
        <family val="2"/>
        <charset val="204"/>
        <scheme val="minor"/>
      </rPr>
      <t xml:space="preserve"> 
</t>
    </r>
    <r>
      <rPr>
        <u/>
        <sz val="10"/>
        <color theme="1"/>
        <rFont val="Calibri"/>
        <family val="2"/>
        <charset val="204"/>
        <scheme val="minor"/>
      </rPr>
      <t xml:space="preserve">Монитор:
</t>
    </r>
    <r>
      <rPr>
        <sz val="10"/>
        <color theme="1"/>
        <rFont val="Calibri"/>
        <family val="2"/>
        <charset val="204"/>
        <scheme val="minor"/>
      </rPr>
      <t xml:space="preserve">Экран видеодомофона 7 дюймов, hands free, управление сенсорными кнопками, формат CVBS (PAL/NTSC). Питание 100-240 В, 50-60 Гц (блок питания встроенный).
</t>
    </r>
    <r>
      <rPr>
        <u/>
        <sz val="10"/>
        <color theme="1"/>
        <rFont val="Calibri"/>
        <family val="2"/>
        <charset val="204"/>
        <scheme val="minor"/>
      </rPr>
      <t xml:space="preserve">Вызывная панель:
</t>
    </r>
    <r>
      <rPr>
        <sz val="10"/>
        <color theme="1"/>
        <rFont val="Calibri"/>
        <family val="2"/>
        <charset val="204"/>
        <scheme val="minor"/>
      </rPr>
      <t xml:space="preserve">Антивандальная, с матрицей видеокамеры высокого разрешения, формат CVBS (PAL), с возможностью регулировки громкости звука. Стандартная четырех проводная схема подключения.
</t>
    </r>
  </si>
  <si>
    <r>
      <t xml:space="preserve">
</t>
    </r>
    <r>
      <rPr>
        <b/>
        <sz val="10"/>
        <color theme="1"/>
        <rFont val="Calibri"/>
        <family val="2"/>
        <charset val="204"/>
        <scheme val="minor"/>
      </rPr>
      <t>Комплект бюджетного домофона</t>
    </r>
    <r>
      <rPr>
        <sz val="10"/>
        <color theme="1"/>
        <rFont val="Calibri"/>
        <family val="2"/>
        <charset val="204"/>
        <scheme val="minor"/>
      </rPr>
      <t xml:space="preserve">. 
</t>
    </r>
    <r>
      <rPr>
        <u/>
        <sz val="10"/>
        <color theme="1"/>
        <rFont val="Calibri"/>
        <family val="2"/>
        <charset val="204"/>
        <scheme val="minor"/>
      </rPr>
      <t xml:space="preserve">Монитор:
</t>
    </r>
    <r>
      <rPr>
        <sz val="10"/>
        <color theme="1"/>
        <rFont val="Calibri"/>
        <family val="2"/>
        <charset val="204"/>
        <scheme val="minor"/>
      </rPr>
      <t>Экран</t>
    </r>
    <r>
      <rPr>
        <u/>
        <sz val="10"/>
        <color theme="1"/>
        <rFont val="Calibri"/>
        <family val="2"/>
        <charset val="204"/>
        <scheme val="minor"/>
      </rPr>
      <t xml:space="preserve"> </t>
    </r>
    <r>
      <rPr>
        <sz val="10"/>
        <color theme="1"/>
        <rFont val="Calibri"/>
        <family val="2"/>
        <charset val="204"/>
        <scheme val="minor"/>
      </rPr>
      <t xml:space="preserve">видеодомофона 7 дюймов, hands free, управление сенсорными кнопками, формат CVBS (PAL/NTSC). Питание 100-240 В, 50-60 Гц (блок питания встроенный).
</t>
    </r>
    <r>
      <rPr>
        <u/>
        <sz val="10"/>
        <color theme="1"/>
        <rFont val="Calibri"/>
        <family val="2"/>
        <charset val="204"/>
        <scheme val="minor"/>
      </rPr>
      <t xml:space="preserve">Вызывная панель:
</t>
    </r>
    <r>
      <rPr>
        <sz val="10"/>
        <color theme="1"/>
        <rFont val="Calibri"/>
        <family val="2"/>
        <charset val="204"/>
        <scheme val="minor"/>
      </rPr>
      <t xml:space="preserve">Антивандальная, с матрицей видеокамеры высокого разрешения, формат CVBS (PAL). Стандартная четырех проводная схема подключения.
</t>
    </r>
  </si>
  <si>
    <r>
      <t xml:space="preserve">
</t>
    </r>
    <r>
      <rPr>
        <b/>
        <sz val="10"/>
        <color theme="1"/>
        <rFont val="Calibri"/>
        <family val="2"/>
        <charset val="204"/>
        <scheme val="minor"/>
      </rPr>
      <t>Комплект аудиодомофона</t>
    </r>
    <r>
      <rPr>
        <sz val="10"/>
        <color theme="1"/>
        <rFont val="Calibri"/>
        <family val="2"/>
        <charset val="204"/>
        <scheme val="minor"/>
      </rPr>
      <t xml:space="preserve">. 
</t>
    </r>
    <r>
      <rPr>
        <u/>
        <sz val="10"/>
        <color theme="1"/>
        <rFont val="Calibri"/>
        <family val="2"/>
        <charset val="204"/>
        <scheme val="minor"/>
      </rPr>
      <t xml:space="preserve">Аудиотрубка:
</t>
    </r>
    <r>
      <rPr>
        <sz val="10"/>
        <color theme="1"/>
        <rFont val="Calibri"/>
        <family val="2"/>
        <charset val="204"/>
        <scheme val="minor"/>
      </rPr>
      <t xml:space="preserve">Переговорная трубка аудиодомофона, 2-х проводная. Кнопка отрывания замка - "сухие", нормально-разомкнутые контакты. Возможно параллельное подключение до 3-х трубок в одной системе. Цвет белый. Питание 220 В.
</t>
    </r>
    <r>
      <rPr>
        <u/>
        <sz val="10"/>
        <color theme="1"/>
        <rFont val="Calibri"/>
        <family val="2"/>
        <charset val="204"/>
        <scheme val="minor"/>
      </rPr>
      <t xml:space="preserve">Вызывная панель:
</t>
    </r>
    <r>
      <rPr>
        <sz val="10"/>
        <color theme="1"/>
        <rFont val="Calibri"/>
        <family val="2"/>
        <charset val="204"/>
        <scheme val="minor"/>
      </rPr>
      <t xml:space="preserve">Вызывная аудиопанель с универсальным креплением (врезная обойма и козырек). 
</t>
    </r>
  </si>
  <si>
    <r>
      <t xml:space="preserve">ПРИБОРЫ УПРАВЛЕНИЯ </t>
    </r>
    <r>
      <rPr>
        <b/>
        <sz val="12"/>
        <color theme="0"/>
        <rFont val="Calibri"/>
        <family val="2"/>
        <charset val="204"/>
        <scheme val="minor"/>
      </rPr>
      <t>СОУЭ</t>
    </r>
  </si>
  <si>
    <r>
      <t xml:space="preserve">ОПОВЕЩАТЕЛИ </t>
    </r>
    <r>
      <rPr>
        <b/>
        <sz val="12"/>
        <color theme="0"/>
        <rFont val="Calibri"/>
        <family val="2"/>
        <charset val="204"/>
        <scheme val="minor"/>
      </rPr>
      <t>СОУЭ</t>
    </r>
    <r>
      <rPr>
        <b/>
        <sz val="11"/>
        <color theme="0"/>
        <rFont val="Calibri"/>
        <family val="2"/>
        <charset val="204"/>
        <scheme val="minor"/>
      </rPr>
      <t xml:space="preserve"> СЕРИИ F НАСТЕННЫЕ</t>
    </r>
  </si>
  <si>
    <r>
      <t xml:space="preserve">ОПОВЕЩАТЕЛИ </t>
    </r>
    <r>
      <rPr>
        <b/>
        <sz val="12"/>
        <color theme="0"/>
        <rFont val="Calibri"/>
        <family val="2"/>
        <charset val="204"/>
        <scheme val="minor"/>
      </rPr>
      <t>СОУЭ</t>
    </r>
    <r>
      <rPr>
        <b/>
        <sz val="11"/>
        <color theme="0"/>
        <rFont val="Calibri"/>
        <family val="2"/>
        <charset val="204"/>
        <scheme val="minor"/>
      </rPr>
      <t xml:space="preserve"> СЕРИИ F ПОТОЛОЧНЫЕ</t>
    </r>
  </si>
  <si>
    <t>00-00314003</t>
  </si>
  <si>
    <t>TSr-UV0819</t>
  </si>
  <si>
    <t>TSr-UV0819 8-ми канальный мультиформатный регистратор (8 HD +2 IP камеры)</t>
  </si>
  <si>
    <t>00-00328105</t>
  </si>
  <si>
    <t>Amelie HD SE (White) XL</t>
  </si>
  <si>
    <t>Amelie HD SE (White) XL Монитор цветного видеодомофона, экран 7 дюймов, разрешение 1024х600, управление сенсорными кнопками, с поддержкой форматов AHD/CVI/TVI с разрешением 1080p/720p или CVBS (PAL/NTSC), Hands free, 1 вх от подъездного домофона,1 вх. от вызывной панели, 2 камеры, адаптирован для работы с цифровым подъездным домофоном. Питание 220В. Габариты: 186х108х20мм.</t>
  </si>
  <si>
    <t>00-00326511</t>
  </si>
  <si>
    <t>Amelie HD SE Slim (White) XL</t>
  </si>
  <si>
    <t>Amelie HD SE Slim (White) XL Монитор цветного видеодомофона, Экран 7 дюймов, разрешение 1024х600, управление сенсорными кнопками, с поддержкой форматов AHD/CVI/TVI с разрешением 1080p/720p или CVBS (PAL/NTSC), Hands free, 1 вх от подъездного домофона,1 вх. от вызывной панели, 2 камеры, адаптирован для работы с цифровым подъездным домофоном. Питание 220В. Габариты: 175х112х20мм.</t>
  </si>
  <si>
    <t>00-00328915</t>
  </si>
  <si>
    <t>Amelie HD SE Slim (Black) XL</t>
  </si>
  <si>
    <t>Amelie HD SE Slim (Black) XL Монитор цветного видеодомофона, экран 7 дюймов, разрешение 1024х600, управление сенсорными кнопками, с поддержкой форматов AHD/CVI/TVI с разрешением 1080p/720p или CVBS (PAL/NTSC), Hands free, 1 вх от подъездного домофона,1 вх. от вызывной панели, 2 камеры, адаптирован для работы с цифровым подъездным домофоном. Питание 220В. Габариты: 175х112х20мм.</t>
  </si>
  <si>
    <t>00-00326642</t>
  </si>
  <si>
    <t>LOKI HD SE (White) XL</t>
  </si>
  <si>
    <t>LOKI HD SE (White) XL Монитор цветного видеодомофона, с поддержкой форматов AHD / TVI / CVI 1080р/720p или CVBS (PAL/NTSC), Экран 7 дюймов, разрешение 1024х600, управление сенсорными кнопками. Режим «hands free» или разговор через проводную трубку. 1 вх от подъездного домофона, 1 вх. от вызывной панели, 2 вх. для видеокамер, адаптирован под цифровый домофоны. Запись фото или видео на microSD карту от 8 до 256 ГБ (в комплект не входит). Запись по детектору движения, по одному каналу. Встроенный блок питания. Цвет корпуса: белый. Габариты: 226 х 180 х 21 мм (с трубкой) или 182 x 135 x 21 мм (без трубки)</t>
  </si>
  <si>
    <t>00-00330003</t>
  </si>
  <si>
    <t>Rocky HD Wi-Fi (Black) XL</t>
  </si>
  <si>
    <t>Rocky HD Wi-Fi (Black) XL Монитор цветного видеодомофона адаптированный для работы с цифровыми домофонами, с поддержкой форматов AHD/CVI/TVI 1080р/720p или CVBS (PAL), с возможностью отправки уведомлений о вызове на смартфон, удаленный просмотр на смартфоне происходящего у вызывной панели, удаленное управление замками, дополнительный канал управления воротами. Возможен удаленный просмотр записей на SD карте. Экран 7 дюймов, емкостной сенсорный, разрешение 1024x600, hands free. Встроенный Wi-Fi модуль (может работать в беспроводных или проводных сетях Ethernet) с возможностью связи вызывных панелей с приложением "vhOme 2.2" для iOS и Android.</t>
  </si>
  <si>
    <t>00-00327413</t>
  </si>
  <si>
    <t>NEO HD SE Tuya (Black)</t>
  </si>
  <si>
    <t>NEO HD SE Tuya (Black) Монитор цветного видеодомофона с сенсорным IPS экраном 7 дюймов, работа с мобильным приложением Smart Life, Подключение 2-х вызывных панелей и 2-х видеокамер формата AHD / CVI / TVI 1080p /720p или CVBS (PAL/NTSC), выход HOOK/GATE. Питание 100-253 В, 50-60 Гц. Габаритные размеры: 175 x 112 x 20 мм. Цвет корпуса: черный.</t>
  </si>
  <si>
    <t>00-00327411</t>
  </si>
  <si>
    <t>Stark HD SE Tuya (Black)</t>
  </si>
  <si>
    <t>Stark HD SE Tuya (Black) Монитор цветного видеодомофона с поддержкой форматов AHD / TVI / CVI 1080р/720p или CVBS (PAL/NTSC), Работа с мобильным приложением Smart Life, Экран IPS 10 дюймов, разрешение 1024х600, управление сенсорным экраном,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Габариты: 245х156х20мм. Цвет: черный.</t>
  </si>
  <si>
    <t>TSi-Veco25FP</t>
  </si>
  <si>
    <t>00-00324826</t>
  </si>
  <si>
    <t>TSi-Veco25FP Уличная 2-х мегапиксельная купольная антивандальная  IP видеокамера</t>
  </si>
  <si>
    <t>IP видеокамера уличная купольная с ИК подсветкой, 2 Мп, разрешение 1920 × 1080, 1/2,9” CMOS сенсор c прогрессивным сканированием 0,1 Люкс (день) / 0,01 Люкс (ночь) / 0 Люкс (с ИК подсветкой), детектор движения, встроенная видеоаналитика, BLC, DWDR, DNR, ROI, антитуман, Н.264+/H.265+, e-mail. Объектив f = 2,8 мм, механический ИК фильтр, PoE, DC 12 В, встроенный микрофон, microSD до 128 ГБ, герметичный разъем Ethernet. ИК подсветка 30 м, -40...+60˚C.</t>
  </si>
  <si>
    <r>
      <rPr>
        <b/>
        <sz val="10"/>
        <color theme="1"/>
        <rFont val="Calibri"/>
        <family val="2"/>
        <charset val="204"/>
        <scheme val="minor"/>
      </rPr>
      <t xml:space="preserve">
Комплект HD домофона с возможностью переадресации вызовов на смартфон.</t>
    </r>
    <r>
      <rPr>
        <sz val="10"/>
        <color theme="1"/>
        <rFont val="Calibri"/>
        <family val="2"/>
        <charset val="204"/>
        <scheme val="minor"/>
      </rPr>
      <t xml:space="preserve"> 
</t>
    </r>
    <r>
      <rPr>
        <u/>
        <sz val="10"/>
        <color theme="1"/>
        <rFont val="Calibri"/>
        <family val="2"/>
        <charset val="204"/>
        <scheme val="minor"/>
      </rPr>
      <t xml:space="preserve">Монитор:
</t>
    </r>
    <r>
      <rPr>
        <sz val="10"/>
        <color theme="1"/>
        <rFont val="Calibri"/>
        <family val="2"/>
        <charset val="204"/>
        <scheme val="minor"/>
      </rPr>
      <t>Экран</t>
    </r>
    <r>
      <rPr>
        <u/>
        <sz val="10"/>
        <color theme="1"/>
        <rFont val="Calibri"/>
        <family val="2"/>
        <charset val="204"/>
        <scheme val="minor"/>
      </rPr>
      <t xml:space="preserve"> </t>
    </r>
    <r>
      <rPr>
        <sz val="10"/>
        <color theme="1"/>
        <rFont val="Calibri"/>
        <family val="2"/>
        <charset val="204"/>
        <scheme val="minor"/>
      </rPr>
      <t xml:space="preserve">видеодомофона 7 дюймов 800 × 480, hands free, управление сенсорными кнопками, формат AHD/CVI/TVI с разрешением 1080p / 720p или CVBS (PAL/NTSC). Питание 14,5 В, адаптер 220 В / 14,5 В в комплекте. Встроенный Wi-Fi модуль для работы с мобильным приложение vhOme 2.2.
</t>
    </r>
    <r>
      <rPr>
        <u/>
        <sz val="10"/>
        <color theme="1"/>
        <rFont val="Calibri"/>
        <family val="2"/>
        <charset val="204"/>
        <scheme val="minor"/>
      </rPr>
      <t xml:space="preserve">Вызывная панель:
</t>
    </r>
    <r>
      <rPr>
        <sz val="10"/>
        <color theme="1"/>
        <rFont val="Calibri"/>
        <family val="2"/>
        <charset val="204"/>
        <scheme val="minor"/>
      </rPr>
      <t xml:space="preserve">Антивандальная, с матрицей видеокамеры высокого разрешения, формат 1080p. Стандартная четырех проводная схема подключения.
</t>
    </r>
  </si>
  <si>
    <r>
      <rPr>
        <b/>
        <sz val="10"/>
        <color theme="1"/>
        <rFont val="Calibri"/>
        <family val="2"/>
        <charset val="204"/>
        <scheme val="minor"/>
      </rPr>
      <t xml:space="preserve">
Комплект HD домофона с возможностью переадресации вызовов на смартфон.</t>
    </r>
    <r>
      <rPr>
        <sz val="10"/>
        <color theme="1"/>
        <rFont val="Calibri"/>
        <family val="2"/>
        <charset val="204"/>
        <scheme val="minor"/>
      </rPr>
      <t xml:space="preserve"> 
</t>
    </r>
    <r>
      <rPr>
        <u/>
        <sz val="10"/>
        <color theme="1"/>
        <rFont val="Calibri"/>
        <family val="2"/>
        <charset val="204"/>
        <scheme val="minor"/>
      </rPr>
      <t xml:space="preserve">Монитор:
</t>
    </r>
    <r>
      <rPr>
        <sz val="10"/>
        <color theme="1"/>
        <rFont val="Calibri"/>
        <family val="2"/>
        <charset val="204"/>
        <scheme val="minor"/>
      </rPr>
      <t>Экран</t>
    </r>
    <r>
      <rPr>
        <u/>
        <sz val="10"/>
        <color theme="1"/>
        <rFont val="Calibri"/>
        <family val="2"/>
        <charset val="204"/>
        <scheme val="minor"/>
      </rPr>
      <t xml:space="preserve"> </t>
    </r>
    <r>
      <rPr>
        <sz val="10"/>
        <color theme="1"/>
        <rFont val="Calibri"/>
        <family val="2"/>
        <charset val="204"/>
        <scheme val="minor"/>
      </rPr>
      <t xml:space="preserve">видеодомофона 7 дюймов 1024 × 600, IPS, hands free, сенсорный экран, формат AHD/CVI/TVI с разрешением 1080p / 720p или CVBS (PAL/NTSC). Питание 100-240 В, 50-60 Гц (блок питания встроенный). Встроенный Wi-Fi модуль для работы с мобильным приложение Smart Life (Tuya). 
</t>
    </r>
    <r>
      <rPr>
        <u/>
        <sz val="10"/>
        <color theme="1"/>
        <rFont val="Calibri"/>
        <family val="2"/>
        <charset val="204"/>
        <scheme val="minor"/>
      </rPr>
      <t xml:space="preserve">Вызывная панель:
</t>
    </r>
    <r>
      <rPr>
        <sz val="10"/>
        <color theme="1"/>
        <rFont val="Calibri"/>
        <family val="2"/>
        <charset val="204"/>
        <scheme val="minor"/>
      </rPr>
      <t xml:space="preserve">Антивандальная, CMOS AHD видеокамера с разрешением 1080p (с возможностью переключения в формат 720p или CVBS (PAL)). Стандартная четырех проводная схема подключения.
</t>
    </r>
  </si>
  <si>
    <t>Prime HD SE Black Mirror</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</si>
  <si>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 зеркальной передней поверхностью, сенсорные кнопки, разрешение 1024 × 600, hands free. Подключение 2-х вызывных панелей, 2-х видеокамер, до 4-х мониторов в параллель. Запись MP3 для мелодий вызова. Дополнительный выход HOOK/GATE, SIREN. Запись фото или видео на microSD карту до 256 ГБ (в комплект не входит). Запись по детектору движения, по одному каналу. Питание 100-240 В, 50-60 Гц (блок питания встроенный).</t>
  </si>
  <si>
    <t>00-00329419</t>
  </si>
  <si>
    <t>Prime HD SE (Black Mirror)</t>
  </si>
  <si>
    <t>Prime HD SE (Black Mirror) Монитор цветного видеодомофона с зеркальной передней панелью, с поддержкой форматов AHD / TVI / CVI 1080р/720p или CVBS (PAL/NTSC), Экран 7 дюймов, разрешение 1024х600, управление сенсорными кнопками с подсветкой, hands free. Подключение 2-х вызывных панелей. Подключение 2-х видеокамер, до 4-х мониторов в системе (серии Classic). Выход HOOK/GATE. Запись фото или видео на microSD карту от 8 до 256 ГБ (в комплект не входит). Запись по детектору движения, по одному каналу. Встроенный блок питания. Цвет корпуса: черный. Габариты: 175х112х20мм.</t>
  </si>
  <si>
    <r>
      <t xml:space="preserve">Stich
</t>
    </r>
    <r>
      <rPr>
        <b/>
        <sz val="10"/>
        <color theme="1" tint="0.499984740745262"/>
        <rFont val="Calibri"/>
        <family val="2"/>
        <charset val="204"/>
        <scheme val="minor"/>
      </rPr>
      <t>(выводится из ассортимента)</t>
    </r>
  </si>
  <si>
    <r>
      <rPr>
        <b/>
        <sz val="12"/>
        <color rgb="FF006600"/>
        <rFont val="Calibri"/>
        <family val="2"/>
        <charset val="204"/>
        <scheme val="minor"/>
      </rPr>
      <t>i</t>
    </r>
    <r>
      <rPr>
        <b/>
        <sz val="12"/>
        <rFont val="Calibri"/>
        <family val="2"/>
        <charset val="204"/>
        <scheme val="minor"/>
      </rPr>
      <t xml:space="preserve">Panel 2 (Metal) 2 аб.
</t>
    </r>
    <r>
      <rPr>
        <b/>
        <sz val="10"/>
        <color theme="1" tint="0.499984740745262"/>
        <rFont val="Calibri"/>
        <family val="2"/>
        <charset val="204"/>
        <scheme val="minor"/>
      </rPr>
      <t>(выводится из ассортимента)</t>
    </r>
  </si>
  <si>
    <r>
      <rPr>
        <b/>
        <sz val="12"/>
        <color rgb="FF006600"/>
        <rFont val="Calibri"/>
        <family val="2"/>
        <charset val="204"/>
        <scheme val="minor"/>
      </rPr>
      <t>i</t>
    </r>
    <r>
      <rPr>
        <b/>
        <sz val="12"/>
        <rFont val="Calibri"/>
        <family val="2"/>
        <charset val="204"/>
        <scheme val="minor"/>
      </rPr>
      <t xml:space="preserve">Panel 2 (Metal) 4 аб.
</t>
    </r>
    <r>
      <rPr>
        <b/>
        <sz val="10"/>
        <color theme="1" tint="0.499984740745262"/>
        <rFont val="Calibri"/>
        <family val="2"/>
        <charset val="204"/>
        <scheme val="minor"/>
      </rPr>
      <t>(выводится из ассортимента)</t>
    </r>
  </si>
  <si>
    <t xml:space="preserve">
Prime HD SE Black Mirror (VZ или XL)</t>
  </si>
  <si>
    <t>Монитор в новом корпусе в линейке самых популярных на российском рынке моделей домофонов. Монитор видеодомофона 7 дюймов, с поддержкой форматов CVBS и 720p/1080p (AHD/CVI/TVI), с зеркальной поверхностью, сенсорные кнопки, разрешение 1024 × 600, hands free. Адаптирован для многоквартирных домофонов. Запись MP3 для мелодий вызова. Дополнительный выход HOOK/GATE, SIREN. Запись фото / видео на microSD карту до 256 ГБ (в комплект не входит). Запись по детектору движения, по одному каналу. Питание 100-240 В, 50-60 Гц (блок питания встроенный).</t>
  </si>
  <si>
    <t>00-00331500</t>
  </si>
  <si>
    <t>Prime HD SE (Black Mirror) VZ</t>
  </si>
  <si>
    <t>Amelie HD X</t>
  </si>
  <si>
    <t>00-00329111</t>
  </si>
  <si>
    <t>Amelie HD X (White)</t>
  </si>
  <si>
    <t>Amelie HD X (White) Монитор цветного видеодомофона, с поддержкой форматов AHD 1080р/720p или CVBS (PAL/NTSC). Экран 7 дюймов, разрешение 800х480, управление сенсорными кнопками, hands free. Подключение 2-х вызывных панелей. Выход HOOK/GATE. Встроенный блок питания. Габариты: 203х119х24мм.</t>
  </si>
  <si>
    <t>Изящный бюджетный монитор в линейке самых популярных на российском рынке моделей домофонов. Монитор видеодомофона 7 дюймов, с поддержкой форматов AHD с разрешением 1080p/720p или CVBS (PAL/NTSC). Память до 64 фото посетителей. Управление: сенсорные кнопки. Цвет корпуса: белый. Подключение 2-х вызывных панелей. 6 предустановленных мелодий вызова. Дополнительный выход HOOK/GATE (выход HOOK предназначен для подключения модуля сопряжения, выход GATE - для управления воротами).</t>
  </si>
  <si>
    <t>ILEXA</t>
  </si>
  <si>
    <t>iLexa HD (никель)</t>
  </si>
  <si>
    <t>iLexa HD EM (никель)</t>
  </si>
  <si>
    <t>iLexa HD EM FP (никель)</t>
  </si>
  <si>
    <t>iLexa HD</t>
  </si>
  <si>
    <t>iLexa HD EM</t>
  </si>
  <si>
    <t>iLexa HD EM FP</t>
  </si>
  <si>
    <t>iLexa HD (графит)</t>
  </si>
  <si>
    <t>iLexa HD EM (графит)</t>
  </si>
  <si>
    <t>iLexa HD EM FP (графит)</t>
  </si>
  <si>
    <t>00-00329113</t>
  </si>
  <si>
    <t>00-00329114</t>
  </si>
  <si>
    <t>00-00329115</t>
  </si>
  <si>
    <t>00-00329116</t>
  </si>
  <si>
    <t>00-00329117</t>
  </si>
  <si>
    <t>00-00329112</t>
  </si>
  <si>
    <t>iLexa HD (никель) Вызывная панель цветного видеодомофона, накладная, видеокамера формата AHD 1080p с переключением в AHD 720p или CVBS (PAL), угол обзора 120 град. в режиме AHD 1080p , ИК подсветка и мех. ИК фильтр, IP66, четырехпроводная схема подключения монитора.</t>
  </si>
  <si>
    <t>iLexa HD (графит) Вызывная панель цветного видеодомофона, накладная, видеокамера формата AHD 1080p с переключением в AHD 720p или CVBS (PAL), угол обзора 120 град. в режиме AHD 1080p , ИК подсветка и мех. ИК фильтр, IP66, четырехпроводная схема подключения монитора.</t>
  </si>
  <si>
    <t>iLexa HD EM (никель) Вызывная панель цветного видеодомофона, накладная, видеокамера AHD 1080р с переключением в AHD 720р или CVBS (PAL), угол обзора 120 град. в режиме AHD 1080р, ИК подсветка и мех. ИК фильтр, IP66, четырехпроводная схема подключения монитора. Встроенный считыватель с автономным контроллером на 150 карт формата Em-marin или с выходом Wiegand-26 в зависимости от схемы подключения. В комплекте 2 идентификатора формата Em-marin.</t>
  </si>
  <si>
    <t>iLexa HD EM (графит) Вызывная панель цветного видеодомофона, накладная, видеокамера AHD 1080р с переключением в AHD 720р или CVBS (PAL), угол обзора 120 град. в режиме AHD 1080р, ИК подсветка и мех. ИК фильтр, IP66, четырехпроводная схема подключения монитора. Встроенный считыватель с автономным контроллером на 150 карт формата Em-marin или с выходом Wiegand-26 в зависимости от схемы подключения. В комплекте 2 идентификатора формата Em-marin.</t>
  </si>
  <si>
    <t>iLexa HD EM FP (никель) Вызывная панель цветного видеодомофона, накладная, видеокамера AHD 1080р с переключением в AHD 720р или CVBS (PAL), угол обзора 120 град. в режиме AHD 1080р, ИК подсветка и мех. ИК фильтр, IP66, четырехпроводная схема подключения монитора. Встроенный считыватель с автономным контроллером на 150 карт формата Em-marin или с выходом Wiegand-26 в зависимости от схемы подключения. Встроенный считывательи контроллер на 100 отпечатков. В комплекте 2 идентификатора формата Em-marin.</t>
  </si>
  <si>
    <t>iLexa HD EM FP (графит) Вызывная панель цветного видеодомофона, накладная, видеокамера AHD 1080р с переключением в AHD 720р или CVBS (PAL), угол обзора 120 град. в режиме AHD 1080р, ИК подсветка и мех. ИК фильтр, IP66, четырехпроводная схема подключения монитора. Встроенный считыватель с автономным контроллером на 150 карт формата Em-marin или с выходом Wiegand-26 в зависимости от схемы подключения. Встроенный считывательи контроллер на 100 отпечатков. В комплекте 2 идентификатора формата Em-marin.</t>
  </si>
  <si>
    <t>TS-FS</t>
  </si>
  <si>
    <t>00-00329429</t>
  </si>
  <si>
    <t>TS-FS Кабелепереход гибкий врезной, нержавеющая сталь.</t>
  </si>
  <si>
    <t xml:space="preserve">Кабелепереход гибкий врезной из нержавеющей стали. Предназначен для защиты кабеля, идущего от дверной коробки к полотну, от перегибов, зажимов и повреждений. 
</t>
  </si>
  <si>
    <t>TS-LR500</t>
  </si>
  <si>
    <t>00-00329008</t>
  </si>
  <si>
    <t>Считыватель с увеличенной дистанцией идентификации. Частота 866,9 МГц. Дальность до 5 м. Интерфейсы: Wiegand-26, USB. Крепёж в комплекте.</t>
  </si>
  <si>
    <t>TS-LR500 Считыватель с увеличенной дистанцией идентификации. Частота 866,9 МГц. Дальность до 5 м. Интерфейсы: Wiegand-26, USB. Крепёж в комплекте.</t>
  </si>
  <si>
    <t>TS-Combi-EM</t>
  </si>
  <si>
    <t>TS-Combi-MF</t>
  </si>
  <si>
    <t>00-00329124</t>
  </si>
  <si>
    <t>00-00329125</t>
  </si>
  <si>
    <t>TS-Combi-EM Бесконтактная карта комбинированная (EM-Marine+UHF), 86х54х0,8 мм.</t>
  </si>
  <si>
    <t>TS-Combi-MF Бесконтактная карта комбинированная (Mifare+UHF), 86х54х0,8 мм.</t>
  </si>
  <si>
    <r>
      <t xml:space="preserve">Бесконтактная карта доступа форматов Em-Marine (125 кГц) и UHF (866,9 МГц). Предназначена для идентификации пользователей и автотранспорта в системе контроля доступа по коду, содержащемуся в конкретной карте. Выполнена в тонком корпусе, подходящем под печать на специальном принтере. Габаритные размеры: 86×54×0,8 мм. </t>
    </r>
    <r>
      <rPr>
        <b/>
        <i/>
        <sz val="10"/>
        <rFont val="Calibri"/>
        <family val="2"/>
        <charset val="204"/>
        <scheme val="minor"/>
      </rPr>
      <t>Идентификационный номер нанесен на поверхность карты</t>
    </r>
    <r>
      <rPr>
        <sz val="10"/>
        <rFont val="Calibri"/>
        <family val="2"/>
        <charset val="204"/>
        <scheme val="minor"/>
      </rPr>
      <t>.</t>
    </r>
  </si>
  <si>
    <r>
      <t xml:space="preserve">Бесконтактная карта доступа форматов Mifare (13,56 МГц) и UHF (866,9 МГц). Предназначена для идентификации пользователей и автотранспорта в системе контроля доступа по коду, содержащемуся в конкретной карте. Выполнена в тонком корпусе, подходящем под печать на специальном принтере. Габаритные размеры: 86×54×0,8 мм. </t>
    </r>
    <r>
      <rPr>
        <b/>
        <i/>
        <sz val="10"/>
        <rFont val="Calibri"/>
        <family val="2"/>
        <charset val="204"/>
        <scheme val="minor"/>
      </rPr>
      <t>Идентификационный номер нанесен на поверхность карты</t>
    </r>
    <r>
      <rPr>
        <sz val="10"/>
        <rFont val="Calibri"/>
        <family val="2"/>
        <charset val="204"/>
        <scheme val="minor"/>
      </rPr>
      <t>.</t>
    </r>
  </si>
  <si>
    <t>Walle</t>
  </si>
  <si>
    <t>00-00116084</t>
  </si>
  <si>
    <t>Хомут nylon 100x3,6 мм 100 шт. белый Tantos</t>
  </si>
  <si>
    <t>00-00116085</t>
  </si>
  <si>
    <t>Хомут nylon 100x3,6 мм 100 шт. чёрный Tantos</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</si>
  <si>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100 мм. Ширина: 3,6 мм. Цвет: белый.</t>
  </si>
  <si>
    <t>Хомут нейлоновый (кабельная стяжка) с замком на конце для крепления или обвязки в жгут кабелей и проводов, крепления гибких гофротруб, а также других предметов. Материал: нейлон высокой прочности, полиамид-6,6. Длина: 100 мм. Ширина: 3,6 мм. Цвет: чёрный.</t>
  </si>
  <si>
    <t>TSo-PW6K</t>
  </si>
  <si>
    <t>Громкоговоритель потолочный, встраиваемый, с защитным кожухом. Номинальная мощность (100 В): 3/6 Вт, чувствительность: 91 дБ, диапазон частот: 90-16000 Гц. Габариты: Ø198×100 мм. Материал: пластик. Цвет: белый.</t>
  </si>
  <si>
    <t>00-00330376</t>
  </si>
  <si>
    <t>TSo-PW6K Громкоговоритель потолочный встраиваемый, в комплекте с защитным кожухом 3/6 Вт, 100В, 91дБ, 90-16000 Гц, Ø198х100 мм</t>
  </si>
  <si>
    <t>Антивандальная вызывная панель видеодомофона. CMOS AHD видеокамера с разрешением 1080p (с возможностью переключения в формат 720p или CVBS (PAL)). Угол обзора видеокамеры 120° (для формата 1080p). ИК-подсветка не видима глазу человека. Режим «День/Ночь» с автоматически убираемым ИК фильтром для правильной цветопередачи в ночное время. Регулятор громкости динамика. Возможность отключения подсветки кнопки. Цвета корпуса: графит или никель.</t>
  </si>
  <si>
    <t>Вызывная панель видеодомофона, накладная. CMOS AHD видеокамера с разрешением 1080p (с возможностью переключения в формат 720p или CVBS (PAL)). Угол обзора 120°. 4-х проводная схема подключения. Встроенный считыватель с автономным контроллером на 150 карт формата Em-Marine или с выходом Wiegand-26 в зависимости от схемы подключения. В комплекте: 2 карты формата Em-Marine. Регулятор громкости динамика. Возможность отключения подсветки кнопки. Рабочая температура: -40...+60°С, IP66. Цвета корпуса: графит или никель.</t>
  </si>
  <si>
    <t>Вызывная панель видеодомофона, накладная. CMOS AHD видеокамера с разрешением 1080p (с возможностью переключения в формат 720p или CVBS (PAL)). Угол обзора 120°. 4-х проводная схема подключения. Встроенный считыватель с автономным контроллером на 100 отпечатков пальцев, на 150 карт формата Em-Marine или с выходом Wiegand-26 в зависимости от схемы подключения, открывает замок для зарегистрированных отпечатков и служит кнопкой вызова для не зарегистрированных отпечатков. В комплекте: 2 карты формата Em-Marine. Регулятор громкости динамика. Возможность отключения подсветки кнопки. Рабочая температура: -40...+60°С, IP66. Цвета корпуса: графит или никель.</t>
  </si>
  <si>
    <t>00-00329510</t>
  </si>
  <si>
    <t>TSr-UV1622</t>
  </si>
  <si>
    <t>TSr-UV1622 16-ти канальный мультиформатный видеорегистратор.</t>
  </si>
  <si>
    <t>Козырек предназначен для дополнительной защиты считывателей, кодонаборных и вызывных панелей от атмосферных осадков. Материал: сталь с порошковой окраской.</t>
  </si>
  <si>
    <t>00-00117718</t>
  </si>
  <si>
    <t>КМ-3/5-У</t>
  </si>
  <si>
    <t>КМ-3/5-У Кронштейн для крепления на столб блоков питания БП-3А-У и БП-5А-У.</t>
  </si>
  <si>
    <t>Кронштейн предназначен для крепления на столб блоков питания БП-3А-У и БП-5А-У. Изготовлен из оцинкованной стали, покрыт порошковой краской, не подвержен коррозии. Для удобства установки БП кронштейн оснащен резьбовыми заклепками.</t>
  </si>
  <si>
    <t>TSr-UV0818</t>
  </si>
  <si>
    <t>00-00329512</t>
  </si>
  <si>
    <t>TSr-UV0818 8-ми канальный мультиформатный видеорегистратор</t>
  </si>
  <si>
    <t>TS-КВП</t>
  </si>
  <si>
    <t>00-00188017</t>
  </si>
  <si>
    <t>TS-КВП Коммутатор вызывных панелей.</t>
  </si>
  <si>
    <t>LIKE</t>
  </si>
  <si>
    <t>Like HD Wi-Fi</t>
  </si>
  <si>
    <t>00-00329420</t>
  </si>
  <si>
    <t>Like HD Wi-Fi Монитор цветной, с поддержкой форматов AHD/TVI/CVI1080р/720p или CVBS(PAL) и отправкой уведомлений о вызове на смартфон через приложение "vhOme 2.2". Экран 7 дюймов, разрешение 800х480, управление сенсорными кнопками, handsfree. Встроенная память на 100 фото. Питание 15В (блок питания 15/220В в комплекте). Габариты: 203 х 130 х 16 мм (без настенного кронштейна).</t>
  </si>
  <si>
    <t>Монитор видеодомофона 7 дюймов, с поддержкой форматов AHD/CVI/TVI с разрешением 1080p/720p или CVBS (PAL/NTSC), разрешение 800 × 480, hands free, управление сенсорными кнопками. Встроенная память на 100 фото. Питание 14,5 В, адаптер 220 В / 14,5 В в комплекте. Встроенный Wi-Fi модуль для работы с мобильным приложение vhOme 2.2.</t>
  </si>
  <si>
    <t>ФОТО</t>
  </si>
  <si>
    <t xml:space="preserve">Коммутатор вызывных панелей. Предназначен для подключения до четырех стандартных аналоговых панелей к одному порту монитора индивидуального видеодомофона, для приема вызовов от любой из панели, обеспечения двухсторонней аудиосвязи и разблокировки замка двери активной панели с помощью стандартных функций монитора. </t>
  </si>
  <si>
    <t>00-00295284</t>
  </si>
  <si>
    <t>EasyMon-4w (PoE)</t>
  </si>
  <si>
    <t>EasyMon-4w (PoE) Монитор домофона IP, 7“ сенсорный емкостной экран, поддержка microSD карт до 32 Гб, запись фото/видео и голосовых сообщений, подключение 8 тревожных датчиков, питание: стандартный POE или 12В/1А. Поддержка 4-х проводных панелей (AHD@1080p/CVBS).</t>
  </si>
  <si>
    <t>Монитор домофона IP, 7“ сенсорный емкостной экран, поддержка microSD карты до 32 Гб,  запись фото/видео и голосовых сообщений,  подключение 8 тревожных датчиков, питание: стандартный POE или 12В. Поддержка 4-х проводных панелей (AHD@1080p/CVBS).</t>
  </si>
  <si>
    <t>Монитор домофона IP, 7“ сенсорный емкостной экран, поддержка microSD карты до 32 Гб,  запись фото/видео и голосовых сообщений,  подключение 8 тревожных датчиков, питание 12В или стандартный POE. Поддержка 4-х проводных панелей AHD@1080p/CVBS. Встроенный Wi-Fi модуль для работы с мобильным приложением (iOS/Android).</t>
  </si>
  <si>
    <t>TS-EL2369G</t>
  </si>
  <si>
    <t>00-00330174</t>
  </si>
  <si>
    <t>TS-EL2369G Замок электромеханический, накладной, универсальный, с блокировкой кнопки в 2-х положениях. Питание 12В/1,5А. Материал корпуса: крашенная сталь. Цвет: тёмно-серый</t>
  </si>
  <si>
    <t>TS-ML180S</t>
  </si>
  <si>
    <t>Замок электромагнитный. Усилие удержания 180 кг. Питание: 12 В / 24 В, 310 мА / 155 мА. Рабочая температура: -40...+50°С. Световой индикатор. Датчик состояния замка. Материал корпуса: анодированный алюминий. Для крепления на уголок необходим Tantos TS-LM180S.</t>
  </si>
  <si>
    <t>TS-ML280S</t>
  </si>
  <si>
    <t>Замок электромагнитный. Усилие удержания 280 кг. Питание: 12 В / 24 В, 460 мА / 220 мА. Рабочая температура: -40...+50°С. Световой индикатор. Датчик состояния замка. Материал корпуса: анодированный алюминий. Для крепления на уголок необходим Tantos TS-LM280S.</t>
  </si>
  <si>
    <t>TS-ML500S</t>
  </si>
  <si>
    <t>Замок электромагнитный. Усилие удержания 500 кг. Питание: 12 В / 24 В, 780 мА / 460 мА. Рабочая температура: -40...+50°С. Световой индикатор. Датчик состояния замка. Материал корпуса: анодированный алюминий. Для крепления на уголок необходим Tantos TS-LM500S.</t>
  </si>
  <si>
    <t>00-00330925</t>
  </si>
  <si>
    <t>TS-ML180S Электромагнитный замок, с силой удержания на отрыв до 180 кг. Корпус замка из анодированного алюминия. Питание 12/24 В. Световой индикатор. Датчик состояния замка.</t>
  </si>
  <si>
    <t>00-00330926</t>
  </si>
  <si>
    <t>TS-ML280S Электромагнитный замок, с силой удержания на отрыв до 280 кг. Корпус замка из анодированного алюминия. Питание 12/24 В. Световой индикатор. Датчик состояния замка.</t>
  </si>
  <si>
    <t>00-00330927</t>
  </si>
  <si>
    <t>TS-ML500S Электромагнитный замок, с силой удержания на отрыв до 500 кг. Корпус замка из анодированного алюминия. Питание 12/24 В. Световой индикатор. Датчик состояния замка.</t>
  </si>
  <si>
    <t>00-00330930</t>
  </si>
  <si>
    <t>TS-LM180S</t>
  </si>
  <si>
    <t>TS-LM180S Монтажный L-образный уголок для замка TS-ML180S</t>
  </si>
  <si>
    <t>00-00330929</t>
  </si>
  <si>
    <t>TS-LM280S</t>
  </si>
  <si>
    <t>TS-LM280S Монтажный L-образный уголок для замка TS-ML280S</t>
  </si>
  <si>
    <t>00-00330928</t>
  </si>
  <si>
    <t>TS-LM500S</t>
  </si>
  <si>
    <t>TS-LM500S Монтажный L-образный уголок для замка TS-ML500S</t>
  </si>
  <si>
    <t>Монтажный уголок для замка Tantos TS-ML180S.</t>
  </si>
  <si>
    <t>Монтажный уголок для замка Tantos TS-ML280S.</t>
  </si>
  <si>
    <t>Монтажный уголок для замка Tantos TS-ML500S.</t>
  </si>
  <si>
    <t>ПОНИЖЕНИЕ ЦЕНЫ</t>
  </si>
  <si>
    <t>ПОВЫШЕНИЕ ЦЕНЫ</t>
  </si>
  <si>
    <t xml:space="preserve">
ПОЖАРНЫЙ
СЕРТИФИКАТ</t>
  </si>
  <si>
    <t>TS-LRTag2</t>
  </si>
  <si>
    <t>00-00329123</t>
  </si>
  <si>
    <t>TS-Combi Бесконтакная бумажная метка-наклейка с клейким слоем TS-LRTag2. Габаритные размеры:105х30х0,2мм. Рабочая частота: 866.9 МГц. Стандарт UHF: EPC global Gen2 (ISO 18000-6C)</t>
  </si>
  <si>
    <r>
      <t xml:space="preserve">Бесконтактная метка-наклейка формата UHF (866,9 МГц). Предназначена для идентификации автотранспорта в системе контроля доступа по коду. Габаритные размеры: 105×30×0,2 мм. </t>
    </r>
    <r>
      <rPr>
        <b/>
        <i/>
        <sz val="10"/>
        <rFont val="Calibri"/>
        <family val="2"/>
        <charset val="204"/>
        <scheme val="minor"/>
      </rPr>
      <t>Идентификационный номер нанесен на поверхность</t>
    </r>
    <r>
      <rPr>
        <sz val="10"/>
        <rFont val="Calibri"/>
        <family val="2"/>
        <charset val="204"/>
        <scheme val="minor"/>
      </rPr>
      <t>.</t>
    </r>
  </si>
  <si>
    <r>
      <t xml:space="preserve">Стойка универсальная, 3-х сторонняя, с 6-ю отверстиями для муфт Tantos TSb-M / TSb-MK. Рабочая температура: -10...+50°С. Климатическое использование и размещение: УХЛ 3.1. Материал: полированная нержавеющая сталь AISI 201. Комплект: декоративная крышка основания, 3 анкера.
</t>
    </r>
    <r>
      <rPr>
        <b/>
        <i/>
        <sz val="10"/>
        <rFont val="Calibri"/>
        <family val="2"/>
        <charset val="204"/>
        <scheme val="minor"/>
      </rPr>
      <t>С 01.01.2025 Материал: шлифованная нержавеющая сталь.</t>
    </r>
  </si>
  <si>
    <r>
      <t xml:space="preserve">Стойка универсальная, 3-х сторонняя, с 6-ю отверстиями для муфт Tantos TSb-M / TSb-MK и отвертстием для фиксатора поворотной створки. Рабочая температура: -10...+50°С. Климатическое использование и размещение: УХЛ 3.1. Материал: полированная нержавеющая сталь AISI 201. Комплект: декоративная крышка основания, 3 анкера.
</t>
    </r>
    <r>
      <rPr>
        <b/>
        <i/>
        <sz val="10"/>
        <rFont val="Calibri"/>
        <family val="2"/>
        <charset val="204"/>
        <scheme val="minor"/>
      </rPr>
      <t>С 01.01.2025 Материал: шлифованная нержавеющая сталь.</t>
    </r>
  </si>
  <si>
    <r>
      <t xml:space="preserve">Стойка для считывателя с площадкой для крепления, 6-ю отверстиями для муфт. Рабочая температура: -10...+50°С. Климатическое использование и размещение: УХЛ 3.1. Материал: полированная нержавеющая сталь AISI 201. Комплект: площадка для установки считывателя, декоративная крышка основания, 3 анкера.
</t>
    </r>
    <r>
      <rPr>
        <b/>
        <i/>
        <sz val="10"/>
        <rFont val="Calibri"/>
        <family val="2"/>
        <charset val="204"/>
        <scheme val="minor"/>
      </rPr>
      <t>С 01.01.2025 Материал: шлифованная нержавеющая сталь.</t>
    </r>
  </si>
  <si>
    <r>
      <t xml:space="preserve">Муфта для крепления горизонтальных поручней Tantos TSb-H / TSb-HL к вертикальным стойкам TSb-V / TSb-VK. Материал: полированная нержавеющая сталь AISI 304. Поставляется в комплекте с крепежом.
</t>
    </r>
    <r>
      <rPr>
        <b/>
        <i/>
        <sz val="10"/>
        <rFont val="Calibri"/>
        <family val="2"/>
        <charset val="204"/>
        <scheme val="minor"/>
      </rPr>
      <t xml:space="preserve">
С 01.01.2025 Материал: шлифованная нержавеющая сталь.</t>
    </r>
  </si>
  <si>
    <r>
      <t xml:space="preserve">Муфта для крепления горизонтальных поручней Tantos TSb-H / TSb-HL к стене или любой другой вертикальной плоскости. Материал: полированная нержавеющая сталь AISI 304.
</t>
    </r>
    <r>
      <rPr>
        <b/>
        <i/>
        <sz val="10"/>
        <rFont val="Calibri"/>
        <family val="2"/>
        <charset val="204"/>
        <scheme val="minor"/>
      </rPr>
      <t>С 01.01.2025 Материал: шлифованная нержавеющая сталь.</t>
    </r>
  </si>
  <si>
    <r>
      <t xml:space="preserve">Муфта шарнирная для организации секции ограждения типа "Антипаника" - необходимы 2 шт в составе с поворотной створкой Tantos TSb-K. Муфта может использоваться для создания стационарных ограждений, соединяемых под свободным углом от 0 до 90°.
</t>
    </r>
    <r>
      <rPr>
        <b/>
        <i/>
        <sz val="10"/>
        <rFont val="Calibri"/>
        <family val="2"/>
        <charset val="204"/>
        <scheme val="minor"/>
      </rPr>
      <t>С 01.01.2025 Материал: шлифованная нержавеющая сталь.</t>
    </r>
  </si>
  <si>
    <r>
      <t xml:space="preserve">Поручень, диаметр 32 мм, длина 985 мм. Материал: нержавеющая сталь ANSI 201.
</t>
    </r>
    <r>
      <rPr>
        <b/>
        <i/>
        <sz val="10"/>
        <rFont val="Calibri"/>
        <family val="2"/>
        <charset val="204"/>
        <scheme val="minor"/>
      </rPr>
      <t xml:space="preserve">
С 01.01.2025 Материал: шлифованная нержавеющая сталь.</t>
    </r>
  </si>
  <si>
    <r>
      <t xml:space="preserve">Поручень, диаметр 32 мм, длина 1485 мм. Материал: нержавеющая сталь ANSI 201.
</t>
    </r>
    <r>
      <rPr>
        <b/>
        <i/>
        <sz val="10"/>
        <rFont val="Calibri"/>
        <family val="2"/>
        <charset val="204"/>
        <scheme val="minor"/>
      </rPr>
      <t>С 01.01.2025 Материал: шлифованная нержавеющая сталь.</t>
    </r>
  </si>
  <si>
    <r>
      <t xml:space="preserve">Поворотная створка для организации поворотной секции ограждения типа "Антипаника". Используется совместно с шарнирными муфтами Tantos TSb-MK и стойками TSb-V / TSb-VK. Материал: полированная нержавеющая сталь AISI 201 диаметром 32 мм. Ширина перекрываемого прохода 1300 мм. Ширина может быть уменьшена путем укорачивания створки.
</t>
    </r>
    <r>
      <rPr>
        <b/>
        <i/>
        <sz val="10"/>
        <rFont val="Calibri"/>
        <family val="2"/>
        <charset val="204"/>
        <scheme val="minor"/>
      </rPr>
      <t>С 01.01.2025 Материал: шлифованная нержавеющая сталь.</t>
    </r>
  </si>
  <si>
    <t>Violet HD</t>
  </si>
  <si>
    <t>00-00331787</t>
  </si>
  <si>
    <t>Violet HD (White)</t>
  </si>
  <si>
    <t>Violet HD Wi-Fi (White)</t>
  </si>
  <si>
    <t>Violet HD Wi-Fi (White) Монитор цветного видеодомофона 10 дюймов, с поддержкой форматов AHD/CVI/TVI 1080р/720p/CVBS и отправкой уведомлений о вызове на смартфон через приложение "vhOme 2.2", емкостной сенсорный экран IPS, разрешение 1024х600, hands free, подключение 2-х вызывных панелей, 2-х видеокамер, до 6-и мониторов в системе. Встроенная память на 50 фото. Запись фото или видео на microSD карту до 128 ГБ (в комплект не входит). Запись по детектору движения, по одному каналу. Питание: 14,5-15В пост. ток. (блок питания в комплекте), Габариты:222х154х15мм.</t>
  </si>
  <si>
    <t>Violet HD (White) Монитор цветного видеодомофона 10 дюймов, с поддержкой форматов AHD/CVI/TVI 1080р/720p/CVBS, емкостной сенсорный экран IPS, разрешение 1024х600, hands free, подключение 2-х вызывных панелей, 2-х видеокамер, до 6-и мониторов в системе. Встроенная память на 50 фото. Запись фото или видео на microSD карту до 128 ГБ (в комплект не входит). Запись по детектору движения, по одному каналу. Питание: 14,5-15В пост. ток. (блок питания в комплекте), Габариты:222х154х15мм.</t>
  </si>
  <si>
    <t>TSr-UV1625</t>
  </si>
  <si>
    <t>00-00329513</t>
  </si>
  <si>
    <t>TSr-UV1625 16-ти канальный мультиформатный видеорегистратор</t>
  </si>
  <si>
    <t>RIGEL</t>
  </si>
  <si>
    <t>00-00330111</t>
  </si>
  <si>
    <t>Rigel</t>
  </si>
  <si>
    <t>Rigel Комплект электронного замка, состоящий из врезного замка и ручек накладок. Открывание по отпечатку пальца, коду, идентификатору формата Mifare. Встроенный Wi-Fi модуль для работы с приложением Smart Life. Внимание: 4 батареи АА в комплект не входят.</t>
  </si>
  <si>
    <t>ЭЛЕКТРОННЫЕ ЗАМКИ</t>
  </si>
  <si>
    <r>
      <t>Электронный замок</t>
    </r>
    <r>
      <rPr>
        <b/>
        <sz val="10"/>
        <rFont val="Calibri"/>
        <family val="2"/>
        <charset val="204"/>
        <scheme val="minor"/>
      </rPr>
      <t xml:space="preserve"> п</t>
    </r>
    <r>
      <rPr>
        <sz val="10"/>
        <rFont val="Calibri"/>
        <family val="2"/>
        <charset val="204"/>
        <scheme val="minor"/>
      </rPr>
      <t>редназначен для установки в двери толщиной 80-120 мм для обеспечения возможности открывания замка по отпечатку пальца, кодом, идентификаторами стандарта Mifare или через приложение Smart Life при звонке посетителя. Комплект поставки состоит из врезного механического замка и ручек-накладок со встроенной электроникой. Питание ручек-накладок осуществляется от 4-х батарей типа АА (</t>
    </r>
    <r>
      <rPr>
        <b/>
        <i/>
        <sz val="10"/>
        <rFont val="Calibri"/>
        <family val="2"/>
        <charset val="204"/>
        <scheme val="minor"/>
      </rPr>
      <t>в комплект не входят</t>
    </r>
    <r>
      <rPr>
        <sz val="10"/>
        <rFont val="Calibri"/>
        <family val="2"/>
        <charset val="204"/>
        <scheme val="minor"/>
      </rPr>
      <t>). Ручки-накладки изготовлены из цинкового сплава. Врезной замок совпадает по габаритам с Kale Kilit 442CR и его аналогами. Бэксет замка: 65 мм. Межосевое расстояние: 85 мм. Встроенный Wi-Fi модуль для работы с приложением Smart Life. Русифицированное голосовое меню. Количество администраторов: 9. Количество отпечатков: 100. Количество пользователей: 291.</t>
    </r>
  </si>
  <si>
    <t>ЦИЛИНДРИЧЕСКИЕ ВИДЕОКАМЕРЫ С ФУНКЦИЕЙ ДЕНЬ | НОЧЬ</t>
  </si>
  <si>
    <t>КУПОЛЬНЫЕ УЛИЧНЫЕ ВИДЕОКАМЕРЫ С ФУНКЦИЕЙ ДЕНЬ | НОЧЬ И ИК ПОДСВЕТКОЙ</t>
  </si>
  <si>
    <t>ИДЕНТИФИКАТОРЫ | АКСЕССУАРЫ</t>
  </si>
  <si>
    <t>ЗАМКИ ЭЛЕКТРОМЕХАНИЧЕСКИЕ | АКСЕССУАРЫ</t>
  </si>
  <si>
    <t>ЗАЩЕЛКИ ЭЛЕКТРОМЕХАНИЧЕСКИЕ | АКСЕССУАРЫ</t>
  </si>
  <si>
    <t>ЗАМКИ ЭЛЕКТРОМАГНИТНЫЕ | АКСЕССУАРЫ</t>
  </si>
  <si>
    <t>00-00327587</t>
  </si>
  <si>
    <t>TSr-UV0416</t>
  </si>
  <si>
    <t>TSr-UV0416 4-х канальный мультиформатный видеорегистратор</t>
  </si>
  <si>
    <t>00-00329511</t>
  </si>
  <si>
    <t>TSr-UV0418</t>
  </si>
  <si>
    <t>TSr-UV0418 4-х канальный мультиформатный видеорегистратор</t>
  </si>
  <si>
    <t>TSi-Pe55FD</t>
  </si>
  <si>
    <t>IP видеокамера уличная цилиндрическая со встроенной сиреной и красно-синим стробоскопом, с ИК и белой подсветкой, активная защита, 5 Мп, 2960 x 1664, 20 к/с, 1/2,7” CMOS сенсор 0,006 Люкс (день) / 0,001 Люкс (ночь) / 0 Люкс (подсветкой), встроенная видеоаналитика, BLC, HLC, WDR, DNR, ROI, антитуман, Н.264+/H.265+, FTP, e-mail. Объектив f = 2,8 мм, механический ИК фильтр, DC 12 В, PoE, встроенный микрофон, microSD до 256 ГБ, герметичный разъем Ethernet, умная двойная подсветка,  адаптивная ИК подсветка до 30 м, белая подсветка до 30 м, -40...+60˚C.</t>
  </si>
  <si>
    <t>00-00332606</t>
  </si>
  <si>
    <t>TSi-Pe55FD IP видеокамера уличная цилиндрическая 5 Мп, со встроенной сиреной и красно-синим стробоскопом, с ИК и белой подсветкой.</t>
  </si>
  <si>
    <t>TSr-NV32452</t>
  </si>
  <si>
    <t>Сетевой 32 канальный (H.265+/H.264+) регистратор для IP камер. Подключение и отображение до 32 камер 12 Мп. Воспроизведение архива по 16 каналов для 2 Мп камер, по 12 каналов для 3 Мп камер, по 10 каналов для 4 Мп камер, по 8 каналов для 5 Мп камер, по 4 канала для 8 Мп камер, по 3 канала для 12 Мп камер. Поддержка облачного сервиса (IE, iPhone, iPad, Android). Одновременный просмотр, запись и работа с архивом. До 4 HDD по 12 ТБ каждый, eSATA. Два порта USB 2.0, порт USB 3.0, два порта 1000 Мбит/с Ethernet, 2 × HDMI (3840 × 2160) / VGA (1920 × 1080), 16 входов / 4 выхода тревоги, вход / 2 выхода звука RCA. БП, ИК пульт,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 Установка в стойку 19”.</t>
  </si>
  <si>
    <t>00-00114235</t>
  </si>
  <si>
    <t>TSr-NV32452 Сетевой 32 канальный регистратор для IP камер с поддержкой аналитики (4 HDD).</t>
  </si>
  <si>
    <t>ТЕЛЕКОММУНИКАЦОННЫЕ ШКАФЫ</t>
  </si>
  <si>
    <t>TSn 19 6U450WG</t>
  </si>
  <si>
    <t>TSn 19 6U450WM</t>
  </si>
  <si>
    <t>TSn 19 6U450WP</t>
  </si>
  <si>
    <t>TSn 19 PDU8PС14S</t>
  </si>
  <si>
    <t>TSn 19 CO5HS</t>
  </si>
  <si>
    <t>TSn 19 S250C</t>
  </si>
  <si>
    <t>Настенный телекоммуникационный шкаф предназначен для размещения 19'' активного сетевого оборудования в офисных зданиях и промышленных помещениях.</t>
  </si>
  <si>
    <t>Блок электрических розеток 220 В, 19", 1U, 8 розеток (Schuko) с выключателем, разъем для шнура питания IEC320 (C14). Без сетевого шнура в комплекте.</t>
  </si>
  <si>
    <t>Органайзер кабельный, горизонтальный для установки в шкафах Tantos, 19", 1U, 5 колец.</t>
  </si>
  <si>
    <t>Полка консольная 1U для настенных шкафов Tantos.</t>
  </si>
  <si>
    <t>00-00332279</t>
  </si>
  <si>
    <t>TSn 19 6U450WG Шкаф телекоммуникационный 19". Высота 6U (юнитов). Ширина 600 мм. Глубина 450 мм. Дверь: стекло. Цвет: серый.</t>
  </si>
  <si>
    <t>00-00332280</t>
  </si>
  <si>
    <t>TSn 19 6U450WM Шкаф телекоммуникационный 19". Высота 6U (юнитов). Ширина 600 мм. Глубина 450 мм. Дверь: металл. Цвет: серый.</t>
  </si>
  <si>
    <t>00-00332278</t>
  </si>
  <si>
    <t>TSn 19 6U450WP Шкаф телекоммуникационный 19". Высота 6U (юнитов). Ширина 600 мм. Глубина 450 мм. Дверь: перфорированный металл. Цвет: серый.</t>
  </si>
  <si>
    <t>00-00332281</t>
  </si>
  <si>
    <t>TSn 19 PDU8PС14S Блок электрических розеток 220В, 19", 1U, 8 розеток (Schuko) с выключателем, разъем для шнура питания IEC320 (C14).Без сетевого шнура в комплекте.</t>
  </si>
  <si>
    <t>00-00332283</t>
  </si>
  <si>
    <t>TSn 19 CO5HS Кабельный органайзер, горизонтальный., 19", 1U, 5 металлических колец.</t>
  </si>
  <si>
    <t>00-00332282</t>
  </si>
  <si>
    <t>TSn 19 S250C Полка консольная 1U для настенных шкафов Tantos, глубина 250 мм.</t>
  </si>
  <si>
    <t>TSi-JB06</t>
  </si>
  <si>
    <t xml:space="preserve">Монтажная коробка предназначена для установки и подключения видеокамер. Материал корпуса: пластик, устойчив к УФ излучению, климатическим и температурным воздействиям, что позволяет устанавливать изделие как внутри помещений, так и на улице. Максимальный диаметр устанавливаемой камеры 122 мм. </t>
  </si>
  <si>
    <t>00-00332696</t>
  </si>
  <si>
    <t>TSi-JB06 Монтажная коробка для крепления видеокамер, пластик, нагрузка 1.5 кг, размеры 140х140х46 мм, IP55.</t>
  </si>
  <si>
    <t>TSi-WBE30</t>
  </si>
  <si>
    <t>TSi-WBE60</t>
  </si>
  <si>
    <t>TSi-WBE70-130</t>
  </si>
  <si>
    <t>Кронштейн для крепления видеокамер на плоскость 300 мм.</t>
  </si>
  <si>
    <t>Кронштейн для крепления видеокамер на плоскость 600 мм.</t>
  </si>
  <si>
    <t>Кронштейн для крепления видеокамер на плоскость 700-1300 мм.</t>
  </si>
  <si>
    <t>00-00332693</t>
  </si>
  <si>
    <t>TSi-WBE30 Кронштейн выносной для видеокамер, 30 см.</t>
  </si>
  <si>
    <t>00-00332694</t>
  </si>
  <si>
    <t>TSi-WBE60 Кронштейн выносной для видеокамер, 60 см.</t>
  </si>
  <si>
    <t>00-00332695</t>
  </si>
  <si>
    <t>TSi-WBE70-130 Кронштейн выносной телескопический для видеокамер, 70-130 см.</t>
  </si>
  <si>
    <t xml:space="preserve">Настенный телекоммуникационные шкаф высотой 6U для установки телекоммуникационного кроссового оборудования 19", серверов и источников бесперебойного питания в офисные и промышленные помещения. </t>
  </si>
  <si>
    <t>TS-RDR-USB-EMF</t>
  </si>
  <si>
    <t>Настольный USB-считыватель карт формата Em-Marine и Mifare. Предназначен для ввода номера бесконтактного идентификатора в текстовое поле любого программного обеспечения. Рабочая частота 125 кГц и 13,56 МГц, дистанция чтения не менее 3 см, интерфейс USB 2.0, питание 5 В через USB-порт, ток не более 100 мА, рабочая температура: -10...+60°С. Совместим с ОС: Windows 10, 11.</t>
  </si>
  <si>
    <t>00-00332909</t>
  </si>
  <si>
    <t>TS-RDR-USB-EMF Настольный USB-считыватель для внесения идентификаторов формата Em-Marin и Mifare в базу данных СКУД.</t>
  </si>
  <si>
    <t>00-00333884</t>
  </si>
  <si>
    <t>00-00333887</t>
  </si>
  <si>
    <t>Считыватель карт Em-Marine, рабочая частота 125 кГц, выходной протокол Wiegand-26/34, дальность считывания 3 см, питание 12 В, материал корпуса: пластик, класс защиты: IP68, рабочая температура: -40..+60°С. Цвет: чёрный.</t>
  </si>
  <si>
    <t>Считыватель карт Em-Marine, рабочая частота 125 кГц, выходной протокол Wiegand-26/34, дальность считывания 3 см, питание 12 В, материал корпуса: пластик, класс защиты: IP68, рабочая температура: -40..+60°С. Цвет: серый.</t>
  </si>
  <si>
    <t>TS-RDR-E mini черный</t>
  </si>
  <si>
    <t>TS-RDR-E mini серый</t>
  </si>
  <si>
    <t>TS-RDR-E mini (черный)</t>
  </si>
  <si>
    <t>TS-RDR-E mini (серый)</t>
  </si>
  <si>
    <t xml:space="preserve">TS-RDR-E mini (черный) Считыватель карт Em-marin, выходной протокол Wiegand-26(34), питание 10-16В, габаритные размеры 80 х 42 х 18 мм. Цвет: черный. </t>
  </si>
  <si>
    <t>TS-RDR-E mini (серый) Считыватель карт Em-marin, выходной протокол Wiegand-26(34), питание 10-16В, габаритные размеры 80 х 42 х 18 мм. Цвет: серый.</t>
  </si>
  <si>
    <t>Amelie HD X (VZ или XL)</t>
  </si>
  <si>
    <t>00-00332658</t>
  </si>
  <si>
    <t>Amelie HD X (White) VZ</t>
  </si>
  <si>
    <t>Amelie HD X (White) VZ Монитор цветного видеодомофона, с поддержкой форматов AHD 1080р/720p или CVBS (PAL/NTSC). Экран 7 дюймов, разрешение 800х480, управление сенсорными кнопками, hands free. Подключение 2-х вызывных панелей. Выход HOOK/GATE. Адаптирован для работы с координатным подъездным домофоном. Встроенный блок питания. Габариты: 203х119х24мм.</t>
  </si>
  <si>
    <t>Amelie HD X kit</t>
  </si>
  <si>
    <t>00-00334036</t>
  </si>
  <si>
    <t>Amelie HD X kit (White)</t>
  </si>
  <si>
    <t>Amelie HD X kit (White) Комплект HD домофона: монитор Amelie HD X (White) и вызывная панель iLexa HD (графит).</t>
  </si>
  <si>
    <r>
      <t xml:space="preserve">
</t>
    </r>
    <r>
      <rPr>
        <b/>
        <sz val="10"/>
        <color theme="1"/>
        <rFont val="Calibri"/>
        <family val="2"/>
        <charset val="204"/>
        <scheme val="minor"/>
      </rPr>
      <t xml:space="preserve">Комплект бюджетного HD домофона.
</t>
    </r>
    <r>
      <rPr>
        <sz val="10"/>
        <color theme="1"/>
        <rFont val="Calibri"/>
        <family val="2"/>
        <charset val="204"/>
        <scheme val="minor"/>
      </rPr>
      <t xml:space="preserve"> 
</t>
    </r>
    <r>
      <rPr>
        <u/>
        <sz val="10"/>
        <color theme="1"/>
        <rFont val="Calibri"/>
        <family val="2"/>
        <charset val="204"/>
        <scheme val="minor"/>
      </rPr>
      <t xml:space="preserve">Монитор:
</t>
    </r>
    <r>
      <rPr>
        <sz val="10"/>
        <color theme="1"/>
        <rFont val="Calibri"/>
        <family val="2"/>
        <charset val="204"/>
        <scheme val="minor"/>
      </rPr>
      <t>Экран</t>
    </r>
    <r>
      <rPr>
        <u/>
        <sz val="10"/>
        <color theme="1"/>
        <rFont val="Calibri"/>
        <family val="2"/>
        <charset val="204"/>
        <scheme val="minor"/>
      </rPr>
      <t xml:space="preserve"> </t>
    </r>
    <r>
      <rPr>
        <sz val="10"/>
        <color theme="1"/>
        <rFont val="Calibri"/>
        <family val="2"/>
        <charset val="204"/>
        <scheme val="minor"/>
      </rPr>
      <t xml:space="preserve">видеодомофона 7 дюймов 800 × 480, с поддержкой форматов AHD с разрешением 1080p/720p или CVBS (PAL/NTSC). Память до 64 фото. Управление: сенсорные кнопки. Цвет корпуса: белый. Подключение 2-х вызывных панелей. 6 мелодий вызова. Дополнительный выход HOOK/GATE.
</t>
    </r>
    <r>
      <rPr>
        <u/>
        <sz val="10"/>
        <color theme="1"/>
        <rFont val="Calibri"/>
        <family val="2"/>
        <charset val="204"/>
        <scheme val="minor"/>
      </rPr>
      <t xml:space="preserve">Вызывная панель:
</t>
    </r>
    <r>
      <rPr>
        <sz val="10"/>
        <color theme="1"/>
        <rFont val="Calibri"/>
        <family val="2"/>
        <charset val="204"/>
        <scheme val="minor"/>
      </rPr>
      <t xml:space="preserve">Антивандальная, CMOS AHD видеокамера с разрешением 1080p (с возможностью переключения в формат 720p или CVBS (PAL)). Угол обзора видеокамеры 120°, ИК-подсветка. Режим «День/Ночь». Регулятор громкости динамика. Отключение подсветки кнопки.
</t>
    </r>
  </si>
  <si>
    <t>TSi-Peco55FP</t>
  </si>
  <si>
    <t>IP видеокамера уличная цилиндрическая с ИК подсветкой, 5 Мп, 2880 × 1620, 30 к/с, 1/2,7” CMOS сенсор 0,01 Люкс (день) / 0,001 Люкс (ночь) / 0 Люкс (с ИК подсветкой). Встроенная видеоаналитика, BLC, HLC, WDR, DNR, ROI, антитуман, Н.264+/H.265+, RTMP, механический ИК фильтр, DC 12 В, PoE, встроенный микрофон, герметичный разъем Ethernet, адаптивная ИК подсветка до 30 м, -40...+60˚C.</t>
  </si>
  <si>
    <t>00-00332906</t>
  </si>
  <si>
    <t>TSi-Peco55FP IP видеокамера уличная цилиндрическая с ИК подсветкой</t>
  </si>
  <si>
    <t>TSi-Beco55FP</t>
  </si>
  <si>
    <t>IP видеокамера уличная купольная с ИК подсветкой, 5 Мп, 2880 × 1620, 30 к/с, 1/2,7” CMOS сенсор 0,01 Люкс (день) / 0,001 Люкс (ночь) / 0 Люкс (с ИК подсветкой), встроенная видеоаналитика, BLC, HLC, WDR, DNR, ROI, антитуман, Н.264+/H.265+, RTMP, механический ИК фильтр, DC 12 В, PoE, встроенный микрофон, герметичный разъем Ethernet, адаптивная ИК подсветка до 30 м, -40...+60˚C.</t>
  </si>
  <si>
    <t>00-00332907</t>
  </si>
  <si>
    <t>TSi-Beco55FP IP видеокамера уличная купольная с ИК подсветкой</t>
  </si>
  <si>
    <t>00-00338876</t>
  </si>
  <si>
    <t>00-00065983</t>
  </si>
  <si>
    <t>ББП-100 MAX</t>
  </si>
  <si>
    <t>Замок электромеханический накладной, универсальный. Блокировка кнопки открывания. Питание: 12 В, 1,5 А. В комплекте 5 ключей. Рабочая температура: -40...+50°С. Материал корпуса: крашенная сталь.</t>
  </si>
  <si>
    <t>Marilyn HD Wi-Fi s (Black) VZ</t>
  </si>
  <si>
    <t>Подкладка для RIGEL</t>
  </si>
  <si>
    <t>Подкладка для Rigel (черная)</t>
  </si>
  <si>
    <t xml:space="preserve">Подкладка предназначена для электронного замка RIGEL. Применяется при наличии на двери фрезеровок или наличии повреждений от установки старого механического замка. </t>
  </si>
  <si>
    <t>TS-RDR-E Metal</t>
  </si>
  <si>
    <t xml:space="preserve">TS-RDR-E Metal Считыватель карт формата Em-marin в металлическом корпусе, выходной протокол Wiegand-26, питание 9-18В, 103x48x19 мм, IP66, -40... +60С. Совместим с контроллерами GATE 8000 и ЭРА </t>
  </si>
  <si>
    <t xml:space="preserve">Источник вторичного питания, резервированный, 12 В, 8 А. Под АКБ 12 В 1 × 17 А∙ч или 2 × 7 А∙ч. Защита аккумулятора от глубокого разряда и переполюсовки. Защита от КЗ и перегрузок по току. Материал корпуса: металл. </t>
  </si>
  <si>
    <t xml:space="preserve">Источник вторичного питания, резервированный, 12 В, 10 А. Под АКБ 12 В 1 × 17 А∙ч или 2 × 7 А∙ч. Защита аккумулятора от глубокого разряда и переполюсовки. Защита от КЗ и перегрузок по току. Материал корпуса: металл. </t>
  </si>
  <si>
    <t>ББП-80 MAX Блок бесперебойного питания 12В 8А, корпус - металл под акб.12В 2×7 или 1×17А∙ч. Защита АКБ от глубокого разряда и переполюсовки. Защита от КЗ и перегрузок по току</t>
  </si>
  <si>
    <t>ББП-100 MAX Блок бесперебойного питания 12В 10А, корпус - металл под акб.12В 2×7 или 1×17А∙ч. Защита АКБ от глубокого разряда и переполюсовки. Защита от КЗ и перегрузок по току</t>
  </si>
  <si>
    <t>Источник вторичного питания, резервированный, 12 В, 4 А. Под АКБ 12 В 7 А∙ч. Защита аккумулятора от глубокого разряда и переполюсовки. Защита от КЗ и перегрузок по току. Материал корпуса: металл. Габариты: 174×164×76 мм.</t>
  </si>
  <si>
    <t>ББП-40 PRO Блок бесперебойного питания 12В 4А (max 5А), корпус - металл под акб.12В 7А∙ч. Защита АКБ от глубокого разряда и переполюсовки. Защита от КЗ и перегрузок по току</t>
  </si>
  <si>
    <t>Источник вторичного питания, резервированный, 12 В, 4 А. Под АКБ 12 В 7 А∙ч. Без защиты от глубокого разряда аккумулятора. Защита от переполюсовки при подключении аккумулятора. Защита от КЗ. Материал корпуса: металл. Габариты: 174×164×76 мм.</t>
  </si>
  <si>
    <t>Источник вторичного питания, резервированный, 12 В, 4 А. Под АКБ 12 В 7 А∙ч. Без защиты от глубокого разряда аккумулятора. Защита от КЗ и от переполюсовки при подключении аккумулятора. Материал корпуса: пластик. Габариты: 196×167×87 мм.</t>
  </si>
  <si>
    <t>TSo-SW6c</t>
  </si>
  <si>
    <t>Громкоговоритель настенный. Номинальная мощность (100 В): 6 Вт, чувствительность: 91 дБ, диапазон частот: 90-16000 Гц. Габариты: 178×139×70 мм. Материал: пластик. Цвет: белый.</t>
  </si>
  <si>
    <t>00-00095555</t>
  </si>
  <si>
    <t>TSo-SW6c Громкоговоритель настенный 6 Вт, 100В, 91дБ, 90-16000 Гц, 178×139×70 мм, IP41</t>
  </si>
  <si>
    <t>TSo-SW6t</t>
  </si>
  <si>
    <t>Громкоговоритель настенный. Номинальная мощность (100 В): 6 Вт, чувствительность: 91 дБ, диапазон частот: 90-16000 Гц. Класс защиты: IP41. Габариты: 193×175×85 мм. Материал: пластик. Цвет: белый.</t>
  </si>
  <si>
    <t>00-00188882</t>
  </si>
  <si>
    <t>TSo-SW6t Громкоговоритель настенный 6 Вт, 100В, 91дБ, 90-16000 Гц, 193×175×85 мм, IP41</t>
  </si>
  <si>
    <t>TSo-SB15k</t>
  </si>
  <si>
    <t>Громкоговоритель настенный на кронштейне, двухполосный. Номинальная мощность (100 В): 15 Вт, чувствительность: 92 дБ, диапазон частот: 60-16000 Гц. Габариты: 220×170×150 мм. Материал корпуса пластик, сетки металл. Цвет: черный.</t>
  </si>
  <si>
    <t>00-00025065</t>
  </si>
  <si>
    <t>TSo-SB15k Громкоговоритель настенный двухполосный 15 Вт, 100В, 92дБ, 60-16000 Гц, чёрный, 220×170×150 мм</t>
  </si>
  <si>
    <t>TSo-SW20k</t>
  </si>
  <si>
    <t>TSo-SB20k</t>
  </si>
  <si>
    <t>Громкоговоритель настенный на кронштейне, двухполосный. Номинальная мощность (100 В): 20 Вт, чувствительность: 92 дБ, диапазон частот: 50-16000 Гц. Габариты: 253×185×167 мм. Материал корпуса пластик, сетки металл. Цвет: белый.</t>
  </si>
  <si>
    <t>Громкоговоритель настенный на кронштейне, двухполосный. Номинальная мощность (100 В): 20 Вт, чувствительность: 92 дБ, диапазон частот: 50-16000 Гц. Габариты: 253×185×167 мм. Материал корпуса пластик, сетки металл. Цвет: черный.</t>
  </si>
  <si>
    <t>00-00294635</t>
  </si>
  <si>
    <t>TSo-SW20k Громкоговоритель настенный двухполосный 20 Вт, 100В, 92дБ, 50-16000 Гц, белый, 253×185×167 мм</t>
  </si>
  <si>
    <t>00-00134607</t>
  </si>
  <si>
    <t>TSo-SB20k Громкоговоритель настенный двухполосный 20 Вт, 100В, 92дБ, 50-16000 Гц, чёрный, 253×185×167 мм</t>
  </si>
  <si>
    <t>TSo-SB30k</t>
  </si>
  <si>
    <t>Громкоговоритель настенный на кронштейне, двухполосный. Номинальная мощность (100 В): 30 Вт, чувствительность: 92 дБ, диапазон частот: 40-16000 Гц. Габариты: 300×194×216 мм. Материал корпуса пластик, сетки металл. Цвет: черный.</t>
  </si>
  <si>
    <t>00-00095624</t>
  </si>
  <si>
    <t>TSo-SB30k Громкоговоритель настенный двухполосный 30 Вт, 100В, 92дБ, 40-16000 Гц, чёрный, 300×194×216 мм</t>
  </si>
  <si>
    <t>TSo-SW20p</t>
  </si>
  <si>
    <t>Громкоговоритель настенный прожектор. Номинальная мощность (100 В): 20 / 10 / 5 Вт, чувствительность: 89 дБ, диапазон частот: 130-15000 Гц. Класс защиты: IP55. Габариты: Ø138×205 мм. Материал: металл. Цвет: белый.</t>
  </si>
  <si>
    <t>00-00095554</t>
  </si>
  <si>
    <t>TSo-SW20p Громкоговоритель настенный прожектор 20/10/5 Вт, 100В, 89дБ, 130-15000 Гц, Ø138×205 мм, IP55</t>
  </si>
  <si>
    <t>TS-UPS 650/360</t>
  </si>
  <si>
    <t>Источник бесперебойного питания, модифицированный синус. U-вх.: 145...275 В, U-вых.: 230 В, P-вых.: 650 ВА (360 Вт), встраиваемый АКБ 12 В / 7 Ач, t-резерва 15 мин. Выходные разъемы: CEE 7/4 (Schuko) (С2 по ГОСТ 7396.1-89) х 2 шт. ЖКИ дисплей. IP20. Габариты: 100×330×150 мм.</t>
  </si>
  <si>
    <t>00-00313844</t>
  </si>
  <si>
    <t>TS-UPS 650/360 Источник бесперебойного питания, модифицированный синус;  U-вх.145...275В, U-вых.230В, P-вых.650ВА (360Вт), встраиваемый АКБ 12В 7/9Ач, t-резерва 15мин.; выходные разъемы CEE 7/4 (Schuko) (С2 по ГОСТ 7396.1-89) х 2 шт.; ЖКИ дисплей; IP20, t-раб.0...+40°С, 100х330х150мм</t>
  </si>
  <si>
    <t>TS-UPS 800/480 Источник бесперебойного питания, модифицированный синус;  U-вх.145...275В, U-вых.230В, P-вых.800ВА (480Вт), встраиваемый АКБ 12В/7Ач, t-резерва 15мин.; выходные разъемы CEE 7/4 (Schuko) (С2 по ГОСТ 7396.1-89) х 2 шт.; ЖКИ дисплей; IP20, t-раб.0...+40°С, 100х330х150мм</t>
  </si>
  <si>
    <t>Монитор видеодомофона 10 дюймов, с поддержкой форматов CVBS и 720p/1080p (AHD/CVI/TVI), емкостной сенсорный экран IPS, разрешение 1024 × 600, hands free. Подключение 2-х вызывных панелей, 2-х видеокамер, до 6-ти мониторов в параллель. Встроенная память на 50 фото или 6 видео. Запись фото / видео на microSD карту до 128 ГБ (в комплект не входит). Запись по детектору движения, по одному каналу. Питание 14,5-15 В (блок питания в комплекте). Выход HOOK для подключения модулей сопряжения подъездных домофонов.</t>
  </si>
  <si>
    <t>Монитор видеодомофона 10 дюймов, с поддержкой форматов CVBS и 720p/1080p (AHD/CVI/TVI), емкостной сенсорный экран IPS, разрешение 1024 × 600, hands free. Супертонкий корпус со стеклянной поверхностью. С функцией Wi-Fi (может работать в беспроводных или проводных сетях Ethernet) с возможностью связи вызывных панелей с приложением "vhOme" для iOS/Android. Адаптирован для многоквартирных домофонов. Запись фото / видеона microSD карту до 128 ГБ (в комплект не входит). Запись по детектору движения, по одному каналу. Питание 14,5-15 В (блок питания в комплекте). Выход HOOK для подключения модулей сопряжения подъездных домофонов.</t>
  </si>
  <si>
    <t>Монитор видеодомофона 7 дюймов, разрешение 1024 × 600, с поддержкой форматов AHD/TVI/CVI 1080р/720p/CVBS (PAL/NTSC) и отправкой уведомлений о вызове на смартфон через приложение "vhOme 2.0", сенсорные кнопки, hands free, подключение 2-х вызывных панелей, 2-х видеокамер, до 6-ти мониторов в системе. Встроенная память на 100 фото или 20 видео. Запись фото / видео на microSD карту до 128 ГБ (в комплект не входит). Запись по детектору движения, по одному каналу. Питание 220 / 15 В. Выход HOOK для подключения модулей сопряжения подъездных домофонов.</t>
  </si>
  <si>
    <t>Монитор видеодомофона 7 дюймов разрешение 1024 × 600, с поддержкой форматов  AHD/TVI/CVI 1080р/720p/CVBS (PAL/NTSC), управление замками панелей, дополнительный канал управления воротами. Тонкий корпус, сенсорные кнопки, hands free. Подключение 2-х вызывных панелей, 2-х видеокамер, до 6-ти мониторов в системе. Встроенная память на 100 фото или 20 видеороликов по вызову. Запись фото / видео на microSD карту до 128 ГБ (в комплект не входит). Запись по детектору движения, по одному каналу. Питание 220 / 15 В. Выход HOOK для подключения модулей сопряжения подъездных домофонов.</t>
  </si>
  <si>
    <t>Монитор видеодомофона 7 дюймов, разрешение 1024 × 600, с поддержкой форматов  AHD/TVI/CVI 1080р/720p/CVBS (PAL/NTSC), управление замками панелей, дополнительный канал управления воротами. Тонкий корпус, сенсорные кнопки, hands free. Адаптирован для многоквартирных домофонов. Встроенная память на 100 фото или 20 видеороликов по вызову. Запись фото / видео на microSD карту до 128 ГБ (в комплект не входит). Запись по детектору движения, по одному каналу. Питание 220 / 15 В. Выход HOOK для подключения модулей сопряжения подъездных домофонов.</t>
  </si>
  <si>
    <t>Монитор видеодомофона 7 дюймов, разрешение 1024 × 600, с поддержкой форматов AHD/TVI/CVI 1080р/720p/CVBS (PAL/NTSC) и отправкой уведомлений о вызове на смартфон через приложение "vhOme 2.0", сенсорные кнопки, hands free. Адаптирован для многоквартирных домофонов. Встроенная память на 100 фото или 20 видео. Запись фото / видео на microSD карту до 128 ГБ (в комплект не входит). Запись по детектору движения, по одному каналу. Питание 220 / 15 В. Выход HOOK для подключения модулей сопряжения подъездных домофонов.</t>
  </si>
  <si>
    <t>Монитор видеодомофона 7 дюймов, с поддержкой форматов CVBS и 720p/1080p (AHD/CVI/TVI), емкостной сенсорный экран IPS, разрешение 1024 × 600, hands free. Супертонкий корпус со стеклянной поверхностью. С функцией Wi-Fi (может работать в беспроводных или проводных сетях Ethernet) с возможностью связи вызывных панелей с приложением "vhOme" для iOS/Android. Адаптирован для многоквартирных домофонов. Запись фото / видеона microSD карту до 128 ГБ (в комплект не входит). Запись по детектору движения, по одному каналу. Питание 220 / 15 В. Выход HOOK для работы с блоками сопряжения подъездных домофонов. Выход HOOK для подключения модулей сопряжения подъездных домофонов.</t>
  </si>
  <si>
    <t>Монитор видеодомофона 7 дюймов, резистивный сенсорный экран, разрешение 1024 × 600, hands free, с поддержкой форматов CVBS и 720p/1080p (AHD/CVI/TVI). Адаптирован для многоквартирных домофонов. Встроенная память на 100 фото. Запись фото или видеона microSD карту до 128 ГБ (в комплект не входит). Запись по детектору движения, по одному каналу. Питание 220 В. Выход HOOK для подключения модулей сопряжения подъездных домофонов.</t>
  </si>
  <si>
    <t>Монитор видеодомофона 7 дюймов, резистивный сенсорный экран, разрешение 1024 × 600, hands free, с поддержкой форматов CVBS и 720p/1080p (AHD/CVI/TVI) и функцией Wi-Fi (может работать в беспроводных или проводных сетях Ethernet). Адаптирован для многоквартирных домофонов. Возможность связи вызывных панелей с приложением "vhOme" для iOS/Android. Встроенная память на 100 фото. Запись фото / видеона microSD карту до 128 ГБ (в комплект не входит). Запись по детектору движения, по одному каналу. Питание 220 В. Выход HOOK для подключения модулей сопряжения подъездных домофонов.</t>
  </si>
  <si>
    <t>Монитор видеодомофона 7 дюймов, с поддержкой форматов CVBS и 720p/1080p (AHD/CVI/TVI), емкостной сенсорный экран разрешение 1024 × 600, hands free. Подключение 2-х вызывных панелей, 2-х видеокамер, до 6-ти мониторов в параллель. Встроенная память на 100 фото. Запись фото / видео на microSD карту до 128 ГБ (в комплект не входит). Запись по детектору движения, по одному каналу. Питание 220 / 15 В. Выход HOOK для работы с блоками сопряжения подъездных домофонов. Выход HOOK для подключения модулей сопряжения подъездных домофонов.</t>
  </si>
  <si>
    <t>Монитор видеодомофона 7 дюймов, с поддержкой форматов CVBS и 720p/1080p (AHD/CVI/TVI), емкостной сенсорный экран IPS, разрешение 1024 × 600, hands free. Супертонкий корпус со стеклянной поверхностью. С функцией Wi-Fi (может работать в беспроводных / проводных сетях Ethernet) с возможностью связи вызывных панелей с приложением "vhOme" для iOS/Android. Подключение 2-х вызывных панелей, 2-х видеокамер, до 6-ти мониторов в параллель. Встроенная память на 100 фото. Запись фото / видео на microSD карту до 128 ГБ (в комплект не входит). Запись по детектору движения, по одному каналу, предзапись 4 сек. Питание 220 / 15 В. Выход HOOK для подключения модулей сопряжения подъездных домофонов.</t>
  </si>
  <si>
    <t>Монитор видеодомофона 7 дюймов, с поддержкой форматов CVBS и 720p/1080p (AHD/CVI/TVI), емкостной сенсорный экран разрешение 1024 × 600, hands free. С функцией Wi-Fi (может работать в беспроводных или проводных сетях Ethernet) с возможностью связи вызывных панелей с приложением "vhOme" для iOS/Android. Подключение 2-х вызывных панелей, 2-х видеокамер, до 6-ти мониторов в параллель. Встроенная память на 100 фото. Запись фото / видео на microSD карту до 128 ГБ (в комплект не входит). Запись по детектору движения, по одному каналу, предзапись 4 сек. Питание 220 / 15 В. Выход HOOK для подключения модулей сопряжения подъездных домофонов.</t>
  </si>
  <si>
    <t>Монитор видеодомофона 10 дюймов, с поддержкой форматов CVBS и 720p/1080p (AHD/CVI/TVI), емкостной сенсорный экран IPS, разрешение 1024 × 600, hands free. С функцией Wi-Fi (может работать в беспроводных или проводных сетях Ethernet) с возможностью связи вызывных панелей с приложением "vhOme" для iOS/Android. Подключение 2-х вызывных панелей, 2-х видеокамер, до 6-ти мониторов в параллель. Встроенная память на 50 фото или 6 видео. Запись фото / видео на microSD карту до 128 ГБ (в комплект не входит). Запись по детектору движения, по одному каналу, предзапись 4 сек. Питание 14,5-15 В (блок питания в комплекте). Выход HOOK для подключения модулей сопряжения подъездных домофонов.</t>
  </si>
  <si>
    <t>00-00337202</t>
  </si>
  <si>
    <t>00-00337196</t>
  </si>
  <si>
    <t>TSb-VR Стойка для считывателя, с площадкой для его крепления и 6-ю отверстиями для муфт. Материал: шлифованная нержавеющая сталь AISI 201. В комплекте с декоративной крышкой и анкерными болтами (3шт.)</t>
  </si>
  <si>
    <t>TSb-K Поворотная створка в комплекте с фиксатором. Материал: шлифованная нержавеющая сталь AISI 201. Ширина перекрываемого прохода 1300мм</t>
  </si>
  <si>
    <t>00-00016192</t>
  </si>
  <si>
    <t>NEO Slim (Black)</t>
  </si>
  <si>
    <t>NEO Slim (Black) Монитор видеодомофона, цв. TFT LCD 7" 800х480, сенсорный экран, hands-free, 2 вх. для вызывных панелей, 2 вх. для видеокамер, до 4шт. в параллель, память кадры/ролики на SD, до 32ГБ, детектор движения, DC 15В, БП внешний, Габариты: 185 х127,5 х17 мм</t>
  </si>
  <si>
    <t>TSn 19 6U450WG-T</t>
  </si>
  <si>
    <t>TSn 19 6U450WM-T</t>
  </si>
  <si>
    <t>TSn 19 6U450WP-T</t>
  </si>
  <si>
    <t>TSn 19 S280C</t>
  </si>
  <si>
    <t>TSi-WMB03</t>
  </si>
  <si>
    <t>TSn-22F2GP26G2U1</t>
  </si>
  <si>
    <t>TSn-8GP12G2S2</t>
  </si>
  <si>
    <t>00-00340097</t>
  </si>
  <si>
    <t>TSn-8FP12F2S2 Коммутатор 8x1000Мбит/с PoE порта +2 порта 1000Мбит/с Uplink + 2 порта SFP.</t>
  </si>
  <si>
    <t>00-00337716</t>
  </si>
  <si>
    <t>TSn-22F2GP26G2U1 Коммутатор 22x100Мбит/с PoE порта +2 порта 1000Мбит/с PoE + 2x1000 1000Мбит/с порта Uplink.</t>
  </si>
  <si>
    <t>00-00340901</t>
  </si>
  <si>
    <t>TSi-WMB03 Монтажный кронштейн для крепления видеокамер, пластик, нагрузка 1,5 кг, размеры 186х140х96 мм, IP55.</t>
  </si>
  <si>
    <t>00-00297873</t>
  </si>
  <si>
    <t>TSn 19 6U450WG-T Настенный телекоммуникационные шкаф высотой 6U для установки телекоммуникационного 19" оборудования.</t>
  </si>
  <si>
    <t>00-00297871</t>
  </si>
  <si>
    <t>TSn 19 6U450WM-T Настенный телекоммуникационные шкаф высотой 6U для установки телекоммуникационного 19" оборудования.</t>
  </si>
  <si>
    <t>00-00297872</t>
  </si>
  <si>
    <t>TSn 19 6U450WP-T Настенный телекоммуникационные шкаф высотой 6U для установки телекоммуникационного 19" оборудования.</t>
  </si>
  <si>
    <t>00-00297874</t>
  </si>
  <si>
    <t>TSn 19 S280C Полка консольная 1U для настенных шкафов Tantos, глубина 280 мм.</t>
  </si>
  <si>
    <t>Настенный телекоммуникационные шкаф высотой 6U для размещения 19'' оборудования для построения узлов телекоммуникационной инфраструктуры в офисных зданиях и промышленных помещениях.</t>
  </si>
  <si>
    <t>Монтажный кронштейн для крепления видеокамер. Нагрузка: 1,5 кг. Материал: пластик. Класс защиты: IP55.</t>
  </si>
  <si>
    <t>00-00337201</t>
  </si>
  <si>
    <t>TSb-VK Стойка универсальная 3-х сторонняя, с 6-ю отверстиями для муфт и отверстием для фиксатора поворотной створки. Материал: шлифованная нержавеющая сталь AISI 201. В комплекте с декоративной крышкой и анкерными болтами (3шт.)</t>
  </si>
  <si>
    <t>TS-LRTag1</t>
  </si>
  <si>
    <t>TS-Combi-EMF</t>
  </si>
  <si>
    <t>00-00329122</t>
  </si>
  <si>
    <t>TS-LRTag1 Бесконтакный идентификатор с клейким слоем</t>
  </si>
  <si>
    <t>00-00333495</t>
  </si>
  <si>
    <r>
      <t xml:space="preserve">Бесконтактная карта доступа форматов Mifare (13,56 МГц) и EM-Marin (125 кГц). Предназначена для идентификации пользователей в системе контроля доступа по коду, содержащемуся в конкретной карте. Выполнена в тонком корпусе, подходящем под печать на специальном принтере. Габаритные размеры: 86×54×0,8 мм. </t>
    </r>
    <r>
      <rPr>
        <b/>
        <i/>
        <sz val="10"/>
        <rFont val="Calibri"/>
        <family val="2"/>
        <charset val="204"/>
        <scheme val="minor"/>
      </rPr>
      <t>Идентификационный номер нанесен на поверхность карты.</t>
    </r>
  </si>
  <si>
    <t>TS-ML060</t>
  </si>
  <si>
    <t>00-00338901</t>
  </si>
  <si>
    <t>TS-ML060 Замок электромагнитный, усилие удержания 60 кг. питание 12В/250мА. габариты 80х34х24мм. Предназначен для дверей шкафчиков или других открывающихся створок. В комплекте монтажный уголок для крепления замка на стенку шкафчика.</t>
  </si>
  <si>
    <t>Электромагнитный замок для дверей шкафчиков. Усилие удержания 60 кг. Питание: 12 В, 250 мА. Рабочая температура: -20...+50°С. Материал корпуса: пластик. В комплекте: монтажный уголок.</t>
  </si>
  <si>
    <t>TS-ML180D</t>
  </si>
  <si>
    <t>TS-ML280D</t>
  </si>
  <si>
    <t>00-00338903</t>
  </si>
  <si>
    <t xml:space="preserve">TS-ML180D Замок электромагнитный сдвоенный для установки на двустворчатые двери, с силой удержания на отрыв каждой створки до 180 кг. Корпус замка из анодированного алюминия. Габаритные размеры 340х44х21мм. Питание 12-14В, потребление 2х500мА. </t>
  </si>
  <si>
    <t>00-00338904</t>
  </si>
  <si>
    <t xml:space="preserve">TS-ML280D Замок электромагнитный сдвоенный для установки на двустворчатые двери, с силой удержания на отрыв каждой створки до 280 кг. Корпус замка из анодированного алюминия. Габаритные размеры 500х55,2х28,8мм. Питание 12-14В, потребление 2х550мА. </t>
  </si>
  <si>
    <t>Замок электромагнитный сдвоенный. Усилие удержания 280 кг. Питание: 12 В , 2×550 мА. Рабочая температура: -40...+50°С. Световой индикатор. Материал корпуса: анодированный алюминий. Для крепления на уголок необходим Tantos TS-LM280D.</t>
  </si>
  <si>
    <t>Замок электромагнитный сдвоенный. Усилие удержания 180 кг. Питание: 12 В , 2×500 мА. Рабочая температура: -40...+50°С. Материал корпуса: анодированный алюминий. Для крепления на уголок необходим Tantos TS-LM180D.</t>
  </si>
  <si>
    <t>TS-LM180D</t>
  </si>
  <si>
    <t>TS-LM280D</t>
  </si>
  <si>
    <t>00-00338923</t>
  </si>
  <si>
    <t>TS-LM180D Монтажный L-образный уголок для замка TS-ML180D. В комплекте - 2 штуки.</t>
  </si>
  <si>
    <t>00-00338924</t>
  </si>
  <si>
    <t>TS-LM280D Монтажный L-образный уголок для замка TS-ML280D. В комплекте - 2 штуки.</t>
  </si>
  <si>
    <t>Монтажный уголок для замка TS-ML180D. В комплекте: 2 штуки.</t>
  </si>
  <si>
    <t>Монтажный уголок для замка TS-ML280D. В комплекте: 2 штуки.</t>
  </si>
  <si>
    <t>TS-elMotor</t>
  </si>
  <si>
    <t>00-00338906</t>
  </si>
  <si>
    <t>TS-elMotor Электромоторный накладной замок. Питание 12-14 В. Рабочая температура: -30...+60С.</t>
  </si>
  <si>
    <t xml:space="preserve">Электромоторный накладной замок, универсальный. Движение ригеля осуществляется электромотором или цилиндровым механизмом снаружи или изнутри. Питание: 12-18 В, 1 А. В комплекте 5 ключей. Рабочая температура: -30...+60°С. Материал корпуса: нержавеющая сталь. </t>
  </si>
  <si>
    <t>TS-RDR-E mini (металл)</t>
  </si>
  <si>
    <t>00-00339972</t>
  </si>
  <si>
    <t>TS-RDR-E mini (металл) Считыватель карт Em-marin, выходной протокол Wiegand-26(34), питание 10-16В, габаритные размеры 100 х 30 х 20 мм. Металлический корпус.</t>
  </si>
  <si>
    <t>TS-RDR-E Rondo</t>
  </si>
  <si>
    <t>00-00186805</t>
  </si>
  <si>
    <t>TS-RDR-E Rondo Считыватель карт формата Em-marin в металлическом корпусе, выходной протокол Wiegand-26, питание 9-18В, Ø73×20 мм, +10...+60°С.</t>
  </si>
  <si>
    <t>Считыватель карт Em-Marine, рабочая частота 125 кГц, выходной протокол Wiegand-26, дальность считывания 3 см, питание 9-18 В, материал корпуса: металл, рабочая температура: -40..+60°С.</t>
  </si>
  <si>
    <t>PTE-300</t>
  </si>
  <si>
    <t>PTE-300 Бесконтактная кнопка запроса на выход, питание 12В, выходное реле НО/НЗ 120В/3А перем. ток, 30В/3А пост. ток. Габариты: 115х70х29 мм</t>
  </si>
  <si>
    <t>TS-IC117</t>
  </si>
  <si>
    <t>TS-ICP127</t>
  </si>
  <si>
    <t>TS-HPCard (тонкая)</t>
  </si>
  <si>
    <t>TS-HPCard (толстая)</t>
  </si>
  <si>
    <t>00-00338967</t>
  </si>
  <si>
    <t>00-00338968</t>
  </si>
  <si>
    <t>00-00338970</t>
  </si>
  <si>
    <t>TS-HPCard (толстая) Бесконтактная карта HID Prox-совместимая, с прорезью, 86x54x1,6 мм.</t>
  </si>
  <si>
    <t>TS-ICP127 Тонкая бесконтактная карта Mifare Plus S 2K 7 byte UID, SL0, ISO формат, 86х54х0.8 мм. UID нанесен на поверхность карты.</t>
  </si>
  <si>
    <t>TS-IC117 Тонкая бесконтактная карта Mifare Classic 1K 7 byte UID, ISO формат, 86х54х0.8 мм. UID нанесен на поверхность карты.</t>
  </si>
  <si>
    <t>TS-Combi-EMF Бесконтактная карта комбинированная (EM-Marin+Mifare), 86х54х0,8 мм.</t>
  </si>
  <si>
    <t>00-00338969</t>
  </si>
  <si>
    <t>TS-HPCard (тонкая) Бесконтактная карта HID Prox-совместимая, ISO формат, 86x54x0,8 мм.</t>
  </si>
  <si>
    <r>
      <t xml:space="preserve">Бесконтактная карта доступа HID Prox-совместимая, ISO формат. Габаритные размеры: 86×54×0,8 мм. </t>
    </r>
    <r>
      <rPr>
        <b/>
        <i/>
        <sz val="10"/>
        <rFont val="Calibri"/>
        <family val="2"/>
        <charset val="204"/>
        <scheme val="minor"/>
      </rPr>
      <t>Идентификационный номер нанесен на поверхность карты.</t>
    </r>
  </si>
  <si>
    <r>
      <t xml:space="preserve">Бесконтактная карта доступа HID Prox-совместимая, с прорезью. Габаритные размеры: 86×54×1,6 мм. </t>
    </r>
    <r>
      <rPr>
        <b/>
        <i/>
        <sz val="10"/>
        <rFont val="Calibri"/>
        <family val="2"/>
        <charset val="204"/>
        <scheme val="minor"/>
      </rPr>
      <t>Идентификационный номер нанесен на поверхность карты.</t>
    </r>
  </si>
  <si>
    <r>
      <t xml:space="preserve">Бесконтактная карта доступа Mifare Classic 1K 7 byte UID, ISO формат. Габаритные размеры: 86×54×0,8 мм. </t>
    </r>
    <r>
      <rPr>
        <b/>
        <i/>
        <sz val="10"/>
        <rFont val="Calibri"/>
        <family val="2"/>
        <charset val="204"/>
        <scheme val="minor"/>
      </rPr>
      <t>UID нанесен на поверхность карты.</t>
    </r>
  </si>
  <si>
    <r>
      <t xml:space="preserve">Бесконтактная карта доступа Mifare Plus S2K 7 byte UID, SL0, ISO формат. Габаритные размеры: 86×54×0,8 мм. </t>
    </r>
    <r>
      <rPr>
        <b/>
        <i/>
        <sz val="10"/>
        <rFont val="Calibri"/>
        <family val="2"/>
        <charset val="204"/>
        <scheme val="minor"/>
      </rPr>
      <t>UID нанесен на поверхность карты.</t>
    </r>
  </si>
  <si>
    <t>TSt-Uno 150x150 (оранжевый)</t>
  </si>
  <si>
    <t>TSt-Uno 150x150 (антрацитово-серый)</t>
  </si>
  <si>
    <t>00-00344254</t>
  </si>
  <si>
    <t>TSt-Uno 150x150 Стойка для считывателя, уличная с козырьком, размер крепежной площадки 150х150мм, цвет покрытия - оранжевый (RAL 2008)</t>
  </si>
  <si>
    <t>00-00344255</t>
  </si>
  <si>
    <t>TSt-Uno 150x150 Стойка для считывателя, уличная с козырьком, размер крепежной площадки 150х150мм, цвет покрытия - антрацитово-серый (RAL 7016)</t>
  </si>
  <si>
    <t>Стойка для считывателя уличная с козырьком. Размер крепежной площадки: 150×150 мм. Цвет покрытия: антрацитово-серый (RAL 7016). Материал: металл.</t>
  </si>
  <si>
    <t>Стойка для считывателя уличная с козырьком. Размер крепежной площадки: 150×150 мм. Цвет покрытия: оранжевый (RAL 2008). Материал: металл.</t>
  </si>
  <si>
    <t>TSt-Uno 150×150 (оранжевый)</t>
  </si>
  <si>
    <t>TSt-Uno 150×150 (антрацитово-серый)</t>
  </si>
  <si>
    <t>МИКРОФОНЫ НАСТОЛЬНЫЕ</t>
  </si>
  <si>
    <t>TSo-RM-01</t>
  </si>
  <si>
    <t>TSo-RM-02</t>
  </si>
  <si>
    <t>00-00086335</t>
  </si>
  <si>
    <t>TSo-RM-01 Электретный микрофон настольный с гибким штативом 43 дБ, 100 Гц...16 кГц, кабель 6 м.</t>
  </si>
  <si>
    <t>00-00172189</t>
  </si>
  <si>
    <t>TSo-RM-02 Электретный микрофон настольный с гибким штативом 45 дБ, 100 Гц...16 кГц, кабель 6 м.</t>
  </si>
  <si>
    <t>Электретный микрофон настольный с гибким штативом. Импеданс: 200 Ω, чувствительность: 43 дБ ± 2 дБ, диапазон частот: 60-16000 Гц. Кабель: 6 м. Габариты: 110×140×40 мм.</t>
  </si>
  <si>
    <t>Электретный микрофон настольный с гибким штативом. Импеданс: 200 Ω, чувствительность: 45 дБ ± 2 дБ, диапазон частот: 100-16000 Гц. Кабель: 6 м. Габариты: 132×110×32 мм.</t>
  </si>
  <si>
    <r>
      <t xml:space="preserve">Бесконтактная метка-наклейка формата UHF (866.9 МГц). Предназначена для идентификации автотранспорта в системе контроля доступа по коду. Габаритные размеры: 100×25×0,35 мм.  </t>
    </r>
    <r>
      <rPr>
        <b/>
        <i/>
        <sz val="10"/>
        <rFont val="Calibri"/>
        <family val="2"/>
        <charset val="204"/>
        <scheme val="minor"/>
      </rPr>
      <t>Идентификационный номер нанесен на поверхность</t>
    </r>
    <r>
      <rPr>
        <sz val="10"/>
        <rFont val="Calibri"/>
        <family val="2"/>
        <charset val="204"/>
        <scheme val="minor"/>
      </rPr>
      <t>.</t>
    </r>
  </si>
  <si>
    <t>00-00004227</t>
  </si>
  <si>
    <t>Считыватель карт Em-Marine, рабочая частота 125 кГц, выходной протокол Wiegand-26/34, дальность считывания 15 мм, питание 12 В, материал корпуса: металл, класс защиты: IP68, рабочая температура: -40..+60°С. Цвет: серебряный.</t>
  </si>
  <si>
    <t>TSb-MH</t>
  </si>
  <si>
    <t>Соединитель применяется для создания Т-образного соединения горизонтальных перемычек (поручней) диметром 32 мм. Материал: шлифованная нержавеющая сталь AISI 304. Климатическое использование и размещение: УХЛ 3.1.</t>
  </si>
  <si>
    <t>00-00345223</t>
  </si>
  <si>
    <t>TSb-MH Соединитель поручней T-образный</t>
  </si>
  <si>
    <t>TS-LM500DS</t>
  </si>
  <si>
    <t>TS-ML500DS</t>
  </si>
  <si>
    <t>TS-ZL180S</t>
  </si>
  <si>
    <t>TS-ZL280S</t>
  </si>
  <si>
    <t>TS-ZL500S</t>
  </si>
  <si>
    <t>Замок электромагнитный сдвоенный. Усилие удержания 500 кг. Питание: 12 В / 24 В, 2×780 мА / 2×460 мА. Рабочая температура: -40...+50°С. Световой индикатор. Датчик состояния замка. Материал корпуса: анодированный алюминий. Для крепления на уголок необходим Tantos TS-LM500DS.</t>
  </si>
  <si>
    <t>00-00341956</t>
  </si>
  <si>
    <t>TS-ML500DS Замок электромагнитный сдвоенный для установки на двустворчатые двери, с силой удержания на отрыв каждой створки до 500 кг. Питание 12/24 В. Световой индикатор. Датчик состояния замка.</t>
  </si>
  <si>
    <t>Монтажный уголок для замка TS-ML500DS. В комплекте: 2 штуки.</t>
  </si>
  <si>
    <t>00-00341957</t>
  </si>
  <si>
    <t>TS-LM500DS Монтажный L-образный уголок для замка TS-ML500DS. В комплекте - 2 штуки.</t>
  </si>
  <si>
    <t>Комплект крепления Z-образный для установки электромагнитного замка TS-ML180S на вертикальную поверхность. Предназначен для дверей, открывающихся внутрь.</t>
  </si>
  <si>
    <t>Комплект крепления Z-образный для установки электромагнитного замка TS-ML280S на вертикальную поверхность. Предназначен для дверей, открывающихся внутрь.</t>
  </si>
  <si>
    <t>Комплект крепления Z-образный для установки электромагнитного замка TS-ML500S на вертикальную поверхность. Предназначен для дверей, открывающихся внутрь.</t>
  </si>
  <si>
    <t>00-00342000</t>
  </si>
  <si>
    <t>TS-ZL180S Комплект креплений для установки электромагнитных замков TS-ML180S на двери, открывающиеся внутрь.</t>
  </si>
  <si>
    <t>00-00342001</t>
  </si>
  <si>
    <t>TS-ZL280S Комплект креплений для установки электромагнитных замков TS-ML280S на двери, открывающиеся внутрь.</t>
  </si>
  <si>
    <t>00-00342043</t>
  </si>
  <si>
    <t>TS-ZL500S Комплект креплений для установки электромагнитных замков TS-ML500S на двери, открывающиеся внутрь.</t>
  </si>
  <si>
    <t>IP видеокамера уличная цилиндрическая, 5 Мп, разрешение 2592 × 1944, 1/2,8” SONY STARVIS сенсор, 0,01 Люкс (день) / 0,001 Люкс (ночь) / 0 Люкс (с ИК подсветкой). Моторизованный объектив f = 2,7-13,5 мм, встроенная видеоаналитика, BLC, WDR, DWDR, DNR, ROI, антитуман, Н.264+/H.265+, FTP, e-mail, механический ИК фильтр, DC 12 В, PoE, встроенный микрофон, microSD до 128 ГБ, герметичный разъем Ethernet, адаптивная ИК подсветка 50 м, белая подсветка до 10 м, -40...+50˚C. Поддержка Telegram</t>
  </si>
  <si>
    <t>IP видеокамера уличная цилиндрическая, 5 Мп, разрешение 2880 × 1620, 25 к/с, объектив f = 2,8 мм, 1/2,7” CMOS сенсор, 0,003 Люкс, встроенная видеоаналитика, BLC, WDR, DWDR, DNR, ROI, антитуман, Н.264/H.265, e-mail, DC 12 В, PoE, встроенный микрофон, microSD до 128 ГБ, герметичный разъем Ethernet, адаптивная белая LED подсветка 30 м, -40...+60˚C. Поддержка Telegram.</t>
  </si>
  <si>
    <t>IP видеокамера уличная цилиндрическая с ИК подсветкой, 4 Мп, 2688 × 1520, 1/2,7” CMOS сенсор 0,01 Люкс (день) / 0,001 Люкс (ночь) / 0 Люкс (с ИК подсветкой), встроенная видеоаналитика, BLC, WDR, DWDR, DNR, ROI, антитуман, Н.264+/H.265+, e-mail, FTP, механический ИК фильтр, DC 12 В, PoE, встроенный микрофон, герметичный разъем Ethernet, адаптивная ИК подсветка 30 м, -40...+60˚C. Поддержка Telegram.</t>
  </si>
  <si>
    <t>IP видеокамера уличная цилиндрическая, 5 Мп, разрешение 2592 × 1944, 1/2,8” SONY STARVIS сенсор, 0,01 Люкс (день) / 0,001 Люкс (ночь) / 0 Люкс (с ИК подсветкой). Объектив 2,8 мм, встроенная видеоаналитика, BLC, WDR, DWDR, DNR, ROI, антитуман, Н.264+/H.265+, FTP, e-mail, механический ИК фильтр, DC 12 В, PoE, встроенный микрофон, microSD до 128 ГБ, герметичный разъем Ethernet, адаптивная ИК подсветка 30 м, -40...+50˚C. Поддержка Telegram.</t>
  </si>
  <si>
    <t>IP видеокамера уличная купольная, 5 Мп, разрешение 2880 × 1620, 25 к/с, 1/2,7” CMOS сенсор, 0,003 Люкс. Объектив f = 2,8 мм, встроенная видеоаналитика, BLC, WDR, DWDR, DNR, ROI, антитуман, Н.264/H.265, e-mail, DC 12 В, PoE, встроенный микрофон, microSD до 128 ГБ, герметичный разъем Ethernet, адаптивная белая LED подсветка 30 м, -40...+60˚C. Поддержка Telegram.</t>
  </si>
  <si>
    <t>IP видеокамера уличная купольная с ИК подсветкой, 4 Мп, разрешение 2688 × 1520, 1/2,7” CMOS сенсор 0,01 Люкс (день) / 0,001 Люкс (ночь) / 0 Люкс (с ИК подсветкой), встроенная видеоаналитика, BLC, WDR, DWDR, DNR, ROI, антитуман, Н.264+/H.265+, e-mail, FTP, механический ИК фильтр, DC 12 В, PoE, встроенный микрофон, герметичный разъем Ethernet, адаптивная ИК подсветка 30 м, -40...+60˚C. Поддержка Telegram.</t>
  </si>
  <si>
    <t>IP видеокамера уличная антивандальная, 5 Мп, разрешение 2592 × 1944, 1/2,8” SONY STARVIS сенсор, 0,01 Люкс (день) / 0,001 Люкс (ночь) / 0 Люкс (с ИК подсветкой). Объектив f = 2,8 мм, встроенная видеоаналитика, BLC, WDR, DWDR, DNR, ROI, антитуман, Н.264+/H.265+, FTP, e-mail, механический ИК фильтр, DC 12 В, PoE, встроенный микрофон, microSD до 128 ГБ, герметичный разъем Ethernet, адаптивная ИК подсветка 30 м, -40...+50˚C. Поддержка Telegram.</t>
  </si>
  <si>
    <t>IP видеокамера купольная антивандальная, 5 Мп, разрешение 2592 × 1944, 1/2,8” SONY STARVIS сенсор, 0,01 Люкс (день) / 0,001 Люкс (ночь) / 0 Люкс (с ИК подсветкой). Моторизованный объектив f = 2,7-13,5 мм, встроенная видеоаналитика, BLC, HLC, WDR, DWDR, 3DNR, ROI, антитуман, Н.264+/H.265+, FTP, e-mail, ,механический ИК фильтр, встроенный микрофон, microSD до 128 ГБ, DC 12 В, PoE, герметичный разъем Ethernet,  адаптивная ИК подсветка до 35 м, -40...+50˚C. Поддержка Telegram.</t>
  </si>
  <si>
    <t xml:space="preserve">
ПОДДЕРЖКА</t>
  </si>
  <si>
    <r>
      <t xml:space="preserve">TS-CLICK
</t>
    </r>
    <r>
      <rPr>
        <b/>
        <i/>
        <sz val="10"/>
        <color theme="1" tint="0.499984740745262"/>
        <rFont val="Calibri"/>
        <family val="2"/>
        <charset val="204"/>
        <scheme val="minor"/>
      </rPr>
      <t>(белый, медный антик, серебро, черный, серебряный антик)</t>
    </r>
  </si>
  <si>
    <r>
      <t xml:space="preserve">TS-CLICK light
</t>
    </r>
    <r>
      <rPr>
        <b/>
        <i/>
        <sz val="10"/>
        <color theme="1" tint="0.499984740745262"/>
        <rFont val="Calibri"/>
        <family val="2"/>
        <charset val="204"/>
        <scheme val="minor"/>
      </rPr>
      <t>(белый, медный антик, серебро, черный, серебряный антик)</t>
    </r>
  </si>
  <si>
    <t>00-00330996</t>
  </si>
  <si>
    <t>Amelie HD SE M (White) XL</t>
  </si>
  <si>
    <t>Amelie HD SE M (White) XL. Монитор цветного видеодомофона, с поддержкой форматов AHD / TVI / CVI 1080р/720p или CVBS (PAL/NTSC), Экран 7 дюймов, разрешение 1024х600, управление сенсорными кнопками без подсветки, hands free. 1 вх от подъездного домофона, 1 вх. от вызывной панели, 2 вх. для видеокамер, адаптирован под цифровые домофоны. Запись фото или видео на microSD карту от 8 до 256 ГБ (в комплект не входит). Запись по детектору движения, по одному каналу. Встроенный блок питания. Габариты: 186х108х20мм.</t>
  </si>
  <si>
    <t>00-00186429</t>
  </si>
  <si>
    <t>Marilyn HD s (White) UR</t>
  </si>
  <si>
    <t>00-00285770</t>
  </si>
  <si>
    <t>Marilyn HD s (White) VZ-2</t>
  </si>
  <si>
    <t>Marilyn HD s (white) UR. Монитор цветного видеодомофона адаптированный для работы с подъездными домофонами Urmet, 7 дюймов с сенсорными кнопками с поддержкой форматов AHD/TVI/CVI 1080p/720p, CVBS (PAL)</t>
  </si>
  <si>
    <t>Marilyn HD s (white) VZ-2. Монитор цветного видеодомофона адаптированный для работы с подъездными координатными домофонами, 7 дюймов с сенсорными кнопками с поддержкой форматов AHD/TVI/CVI 1080p/720p, CVBS (PAL)</t>
  </si>
  <si>
    <t>00-00327155</t>
  </si>
  <si>
    <t>Marilyn HD Wi-Fi IPS (White) UR</t>
  </si>
  <si>
    <t>Marilyn HD Wi-Fi IPS (White) UR Монитор цветного видеодомофона 7 дюймов с емкостным сенсорным экраном с поддержкой форматов Full HD 1080p, CVBS, с возможностью отправки уведомлений о вызове в мобильное приложение "vhOme 2.2". Адаптированный для работы с подъездным координатно-матричным аудиодомофоном типа Urmet</t>
  </si>
  <si>
    <t>00-00182582</t>
  </si>
  <si>
    <t>Mia HD (White) VZ-2</t>
  </si>
  <si>
    <t>Mia HD VZ-2. Адаптированный для координатных подъездных систем монитор цветного видеодомофона TFT LCD 7" 800x480, AHD/CVI/TVI/CVBS, Hands-Free, 1 подъездная вызывная панель, 2 индивидуальные вызывные панели, 2 камеры. Питание 220В. Габариты 205х128х18 мм</t>
  </si>
  <si>
    <t>Mia HD VZ. Адаптированный для координатных подъездных систем монитор цветного видеодомофона TFT LCD 7" 800x480, AHD/CVI/TVI/CVBS, Hands-Free, 1 подъездная вызывная панель, 1 индивидуальная вызывная панель, 2 камеры. Питание 220В. Габариты 205х128х18 мм</t>
  </si>
  <si>
    <t>00-00332950</t>
  </si>
  <si>
    <t>NEO HD SE (White) XL</t>
  </si>
  <si>
    <t>NEO HD SE (White) XL. Монитор цветного видеодомофона, с поддержкой форматов AHD / TVI / CVI 1080р/720p или CVBS (PAL/NTSC), Экран IPS 7 дюймов, разрешение 1024х600, управление сенсорным экраном, hands free. 1 вх от подъездного домофона, 1 вх. от вызывной панели, 2 вх. для видеокамер, адаптирован под цифровые домофоны. Запись фото или видео на microSD карту от 8 до 256 ГБ (в комплект не входит). Запись по детектору движения, по одному каналу. Встроенный блок питания. Цвет корпуса: белый. Габариты: 175x112x20мм.</t>
  </si>
  <si>
    <t>00-00332679</t>
  </si>
  <si>
    <t>Prime HD SE (Black) XL</t>
  </si>
  <si>
    <t>Prime HD SE (Black) XL Монитор цветного видеодомофона, с поддержкой форматов AHD / TVI / CVI 1080р/720p или CVBS (PAL/NTSC), Экран 7 дюймов, разрешение 1024х600, управление сенсорными кнопками с подсветкой, hands free. 1 вх от подъездного домофона, 1 вх. от вызывной панели, 2 вх. для видеокамер, адаптирован под цифровые домофоны. Запись фото или видео на microSD карту от 8 до 256 ГБ (в комплект не входит). Запись по детектору движения, по одному каналу. Встроенный блок питания. Габариты: 175x112x20мм. Цвет корпуса: черный.</t>
  </si>
  <si>
    <t>00-00314473</t>
  </si>
  <si>
    <t>Rocky HD (White) UR</t>
  </si>
  <si>
    <t>Rocky HD (White) UR. Монитор цветного видеодомофона 7", разрешение 1024x600, hands free, с поддержкой форматов CVBS и 720p/1080p (AHD/CVI/TVI). Адаптированный подъездным координатно-матричным аудиодомофоном типа Urmet.. Встроенная память на 50 фото или 6 видео. Запись фото или видеона microSD карту до 128 ГБ (в комплект не входит). Запись по детектору движения, по одному каналу. Питание 220В, габариты: 205х128х19мм.</t>
  </si>
  <si>
    <t>00-00328064</t>
  </si>
  <si>
    <t>Selina HD M XL</t>
  </si>
  <si>
    <t>Selina HD M XL. Адаптированный для координатных подъездных домофонов монитор цветного видеодомофона 7 дюймов с сенсорными кнопками и поддержкой форматов Full HD 1080p/HD 720p/CVBS, 175х150х14мм</t>
  </si>
  <si>
    <t>00-00324252</t>
  </si>
  <si>
    <t>Stark HD SE (White) UR</t>
  </si>
  <si>
    <t>00-00345622</t>
  </si>
  <si>
    <t>Stark HD SE Tuya (white) UR</t>
  </si>
  <si>
    <t>Stark HD SE (White) UR Монитор цветного видеодомофона, с поддержкой форматов AHD / TVI / CVI 1080р/720p или CVBS (PAL/NTSC), Экран IPS 10 дюймов, разрешение 1024х600, управление сенсорным экраном, hands free. 1 вх от подъездного домофона, 1 вх. от вызывной панели, 2 вх. для видеокамер, адаптирован под координатные домофоны URMET. Запись фото или видео на microSD карту от 8 до 128 ГБ (в комплект не входит). Запись по детектору движения, по одному каналу. Встроенный блок питания. Габариты:245x156x20 мм.</t>
  </si>
  <si>
    <t>Дилер</t>
  </si>
  <si>
    <t xml:space="preserve"> </t>
  </si>
  <si>
    <t>Уровень 1</t>
  </si>
  <si>
    <t>Уровень 2</t>
  </si>
  <si>
    <t>Уровень 3</t>
  </si>
  <si>
    <t>Курс НБРБ</t>
  </si>
  <si>
    <t>Розница РБ</t>
  </si>
  <si>
    <t>Курс внутр</t>
  </si>
  <si>
    <t>РОЗНИЦА РФ</t>
  </si>
  <si>
    <t>только при защите объекта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</si>
</sst>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0"/>
    <numFmt numFmtId="165" formatCode="#,##0\ &quot;₽&quot;"/>
    <numFmt numFmtId="166" formatCode="#,##0.00&quot; у.е.&quot;"/>
    <numFmt numFmtId="167" formatCode="[$$-409]#,##0.00"/>
    <numFmt numFmtId="168" formatCode="#,##0.00\ &quot;₽&quot;"/>
    <numFmt numFmtId="169" formatCode="#,##0.0"/>
  </numFmts>
  <fonts count="10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sz val="9"/>
      <name val="Arial"/>
      <family val="2"/>
      <charset val="204"/>
    </font>
    <font>
      <b/>
      <sz val="9"/>
      <name val="Arial"/>
      <family val="2"/>
      <charset val="204"/>
    </font>
    <font>
      <u/>
      <sz val="8"/>
      <color indexed="12"/>
      <name val="Arial"/>
      <family val="2"/>
      <charset val="204"/>
    </font>
    <font>
      <b/>
      <sz val="14"/>
      <name val="Arial"/>
      <family val="2"/>
      <charset val="204"/>
    </font>
    <font>
      <sz val="8"/>
      <name val="Arial"/>
      <family val="2"/>
      <charset val="204"/>
    </font>
    <font>
      <b/>
      <sz val="10"/>
      <name val="Arial"/>
      <family val="2"/>
      <charset val="204"/>
    </font>
    <font>
      <sz val="8"/>
      <name val="Arial"/>
      <family val="2"/>
    </font>
    <font>
      <sz val="10"/>
      <name val="Arial"/>
      <family val="2"/>
      <charset val="204"/>
    </font>
    <font>
      <sz val="12"/>
      <name val="Times New Roman"/>
      <family val="1"/>
    </font>
    <font>
      <sz val="10"/>
      <name val="Helv"/>
      <family val="2"/>
    </font>
    <font>
      <sz val="11"/>
      <color indexed="8"/>
      <name val="宋体"/>
      <charset val="134"/>
    </font>
    <font>
      <sz val="11"/>
      <color indexed="9"/>
      <name val="宋体"/>
      <charset val="134"/>
    </font>
    <font>
      <sz val="11"/>
      <color indexed="20"/>
      <name val="宋体"/>
      <charset val="134"/>
    </font>
    <font>
      <b/>
      <sz val="11"/>
      <color indexed="52"/>
      <name val="宋体"/>
      <charset val="134"/>
    </font>
    <font>
      <b/>
      <sz val="11"/>
      <color indexed="9"/>
      <name val="宋体"/>
      <charset val="134"/>
    </font>
    <font>
      <b/>
      <sz val="10"/>
      <name val="MS Sans Serif"/>
      <family val="2"/>
    </font>
    <font>
      <i/>
      <sz val="11"/>
      <color indexed="23"/>
      <name val="宋体"/>
      <charset val="134"/>
    </font>
    <font>
      <sz val="11"/>
      <color indexed="17"/>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sz val="11"/>
      <color indexed="52"/>
      <name val="宋体"/>
      <charset val="134"/>
    </font>
    <font>
      <sz val="11"/>
      <color indexed="60"/>
      <name val="宋体"/>
      <charset val="134"/>
    </font>
    <font>
      <sz val="12"/>
      <name val="宋体"/>
      <charset val="134"/>
    </font>
    <font>
      <b/>
      <sz val="11"/>
      <color indexed="63"/>
      <name val="宋体"/>
      <charset val="134"/>
    </font>
    <font>
      <b/>
      <sz val="18"/>
      <color indexed="56"/>
      <name val="宋体"/>
      <charset val="134"/>
    </font>
    <font>
      <b/>
      <sz val="11"/>
      <color indexed="8"/>
      <name val="宋体"/>
      <charset val="134"/>
    </font>
    <font>
      <sz val="11"/>
      <color indexed="10"/>
      <name val="宋体"/>
      <charset val="134"/>
    </font>
    <font>
      <u/>
      <sz val="11"/>
      <color indexed="12"/>
      <name val="Cambria"/>
      <family val="2"/>
      <charset val="204"/>
    </font>
    <font>
      <sz val="10"/>
      <name val="Arial Cyr"/>
      <charset val="204"/>
    </font>
    <font>
      <sz val="11"/>
      <color indexed="17"/>
      <name val="Arial"/>
      <family val="2"/>
    </font>
    <font>
      <sz val="11"/>
      <color indexed="20"/>
      <name val="Arial"/>
      <family val="2"/>
    </font>
    <font>
      <u/>
      <sz val="11"/>
      <color indexed="12"/>
      <name val="宋体"/>
      <charset val="134"/>
    </font>
    <font>
      <b/>
      <sz val="11"/>
      <name val="Arial"/>
      <family val="2"/>
      <charset val="204"/>
    </font>
    <font>
      <b/>
      <i/>
      <u/>
      <sz val="14"/>
      <color indexed="49"/>
      <name val="Arial"/>
      <family val="2"/>
      <charset val="204"/>
    </font>
    <font>
      <sz val="11"/>
      <color theme="1"/>
      <name val="Calibri"/>
      <family val="2"/>
      <charset val="204"/>
      <scheme val="minor"/>
    </font>
    <font>
      <u/>
      <sz val="11"/>
      <color theme="10"/>
      <name val="Calibri"/>
      <family val="2"/>
      <charset val="204"/>
      <scheme val="minor"/>
    </font>
    <font>
      <sz val="11"/>
      <color theme="1"/>
      <name val="Cambria"/>
      <family val="2"/>
      <charset val="204"/>
    </font>
    <font>
      <sz val="6"/>
      <color rgb="FFFF0000"/>
      <name val="Arial Narrow"/>
      <family val="2"/>
      <charset val="204"/>
    </font>
    <font>
      <sz val="10"/>
      <color rgb="FFFF0000"/>
      <name val="Times New Roman"/>
      <family val="1"/>
      <charset val="204"/>
    </font>
    <font>
      <sz val="10"/>
      <color theme="1"/>
      <name val="Times New Roman"/>
      <family val="1"/>
      <charset val="204"/>
    </font>
    <font>
      <b/>
      <sz val="10"/>
      <color theme="1"/>
      <name val="Times New Roman"/>
      <family val="1"/>
      <charset val="204"/>
    </font>
    <font>
      <b/>
      <sz val="11"/>
      <color rgb="FFFF0000"/>
      <name val="Calibri"/>
      <family val="2"/>
      <charset val="204"/>
      <scheme val="minor"/>
    </font>
    <font>
      <b/>
      <sz val="8"/>
      <color rgb="FFFF0000"/>
      <name val="Arial"/>
      <family val="2"/>
      <charset val="204"/>
    </font>
    <font>
      <b/>
      <sz val="11"/>
      <color theme="0" tint="-0.499984740745262"/>
      <name val="Arial"/>
      <family val="2"/>
      <charset val="204"/>
    </font>
    <font>
      <b/>
      <sz val="12"/>
      <color theme="0" tint="-0.499984740745262"/>
      <name val="Calibri"/>
      <family val="2"/>
      <charset val="204"/>
    </font>
    <font>
      <sz val="10"/>
      <color theme="1"/>
      <name val="Arial"/>
      <family val="2"/>
      <charset val="204"/>
    </font>
    <font>
      <u/>
      <sz val="8"/>
      <color theme="10"/>
      <name val="Arial"/>
      <family val="2"/>
    </font>
    <font>
      <sz val="12"/>
      <name val="Times New Roman"/>
      <family val="1"/>
      <charset val="204"/>
    </font>
    <font>
      <sz val="12"/>
      <color theme="1"/>
      <name val="Calibri"/>
      <family val="2"/>
      <scheme val="minor"/>
    </font>
    <font>
      <sz val="10"/>
      <color theme="1"/>
      <name val="Calibri"/>
      <family val="2"/>
      <scheme val="minor"/>
    </font>
    <font>
      <i/>
      <u/>
      <sz val="8"/>
      <color indexed="8"/>
      <name val="Arial"/>
      <family val="2"/>
      <charset val="204"/>
    </font>
    <font>
      <b/>
      <sz val="9"/>
      <color indexed="10"/>
      <name val="Arial"/>
      <family val="2"/>
      <charset val="204"/>
    </font>
    <font>
      <b/>
      <sz val="8"/>
      <color theme="0" tint="-0.34998626667073579"/>
      <name val="Calibri"/>
      <family val="2"/>
      <charset val="204"/>
      <scheme val="minor"/>
    </font>
    <font>
      <sz val="10"/>
      <color rgb="FF339966"/>
      <name val="Times New Roman"/>
      <family val="1"/>
      <charset val="204"/>
    </font>
    <font>
      <b/>
      <i/>
      <sz val="8"/>
      <color rgb="FF006666"/>
      <name val="Arial"/>
      <family val="2"/>
      <charset val="204"/>
    </font>
    <font>
      <sz val="10"/>
      <color theme="1"/>
      <name val="Calibri"/>
      <family val="2"/>
      <charset val="204"/>
      <scheme val="minor"/>
    </font>
    <font>
      <sz val="9"/>
      <color rgb="FF000000"/>
      <name val="Tahoma"/>
      <family val="2"/>
      <charset val="204"/>
    </font>
    <font>
      <sz val="9"/>
      <color indexed="81"/>
      <name val="Tahoma"/>
      <family val="2"/>
      <charset val="204"/>
    </font>
    <font>
      <b/>
      <sz val="10"/>
      <color rgb="FF008000"/>
      <name val="Arial"/>
      <family val="2"/>
      <charset val="204"/>
    </font>
    <font>
      <b/>
      <sz val="11"/>
      <color rgb="FF008000"/>
      <name val="Calibri"/>
      <family val="2"/>
      <charset val="204"/>
      <scheme val="minor"/>
    </font>
    <font>
      <sz val="10"/>
      <name val="Calibri"/>
      <family val="2"/>
      <charset val="204"/>
      <scheme val="minor"/>
    </font>
    <font>
      <b/>
      <sz val="10"/>
      <name val="Calibri"/>
      <family val="2"/>
      <charset val="204"/>
      <scheme val="minor"/>
    </font>
    <font>
      <b/>
      <sz val="12"/>
      <name val="Calibri"/>
      <family val="2"/>
      <charset val="204"/>
      <scheme val="minor"/>
    </font>
    <font>
      <b/>
      <sz val="10"/>
      <color theme="1"/>
      <name val="Calibri"/>
      <family val="2"/>
      <charset val="204"/>
      <scheme val="minor"/>
    </font>
    <font>
      <u/>
      <sz val="10"/>
      <color theme="1"/>
      <name val="Calibri"/>
      <family val="2"/>
      <charset val="204"/>
      <scheme val="minor"/>
    </font>
    <font>
      <b/>
      <i/>
      <sz val="10"/>
      <name val="Calibri"/>
      <family val="2"/>
      <charset val="204"/>
      <scheme val="minor"/>
    </font>
    <font>
      <sz val="10"/>
      <color indexed="8"/>
      <name val="Calibri"/>
      <family val="2"/>
      <charset val="204"/>
      <scheme val="minor"/>
    </font>
    <font>
      <b/>
      <sz val="12"/>
      <color theme="1"/>
      <name val="Calibri"/>
      <family val="2"/>
      <charset val="204"/>
      <scheme val="minor"/>
    </font>
    <font>
      <b/>
      <sz val="12"/>
      <color rgb="FF006600"/>
      <name val="Calibri"/>
      <family val="2"/>
      <charset val="204"/>
      <scheme val="minor"/>
    </font>
    <font>
      <b/>
      <sz val="12"/>
      <color indexed="8"/>
      <name val="Calibri"/>
      <family val="2"/>
      <charset val="204"/>
      <scheme val="minor"/>
    </font>
    <font>
      <sz val="9"/>
      <name val="Calibri"/>
      <family val="2"/>
      <charset val="204"/>
      <scheme val="minor"/>
    </font>
    <font>
      <b/>
      <sz val="10"/>
      <color theme="1" tint="0.499984740745262"/>
      <name val="Calibri"/>
      <family val="2"/>
      <charset val="204"/>
      <scheme val="minor"/>
    </font>
    <font>
      <b/>
      <sz val="8"/>
      <color theme="1" tint="0.499984740745262"/>
      <name val="Calibri"/>
      <family val="2"/>
      <charset val="204"/>
      <scheme val="minor"/>
    </font>
    <font>
      <b/>
      <sz val="11"/>
      <name val="Calibri"/>
      <family val="2"/>
      <charset val="204"/>
      <scheme val="minor"/>
    </font>
    <font>
      <b/>
      <i/>
      <sz val="10"/>
      <color theme="1" tint="0.499984740745262"/>
      <name val="Calibri"/>
      <family val="2"/>
      <charset val="204"/>
      <scheme val="minor"/>
    </font>
    <font>
      <b/>
      <sz val="10"/>
      <color rgb="FFFF0000"/>
      <name val="Calibri"/>
      <family val="2"/>
      <charset val="204"/>
      <scheme val="minor"/>
    </font>
    <font>
      <b/>
      <sz val="11"/>
      <color theme="0"/>
      <name val="Calibri"/>
      <family val="2"/>
      <charset val="204"/>
      <scheme val="minor"/>
    </font>
    <font>
      <b/>
      <sz val="12"/>
      <color theme="0"/>
      <name val="Calibri"/>
      <family val="2"/>
      <charset val="204"/>
      <scheme val="minor"/>
    </font>
    <font>
      <b/>
      <sz val="10"/>
      <color theme="1" tint="0.34998626667073579"/>
      <name val="Calibri"/>
      <family val="2"/>
      <charset val="204"/>
      <scheme val="minor"/>
    </font>
    <font>
      <b/>
      <sz val="11"/>
      <color theme="1" tint="0.249977111117893"/>
      <name val="Calibri"/>
      <family val="2"/>
      <charset val="204"/>
      <scheme val="minor"/>
    </font>
    <font>
      <sz val="10"/>
      <color rgb="FF008000"/>
      <name val="Times New Roman"/>
      <family val="1"/>
      <charset val="204"/>
    </font>
    <font>
      <b/>
      <sz val="8"/>
      <color theme="1" tint="0.499984740745262"/>
      <name val="Lucida Sans Unicode"/>
      <family val="2"/>
      <charset val="204"/>
    </font>
    <font>
      <b/>
      <u/>
      <sz val="8"/>
      <color theme="1" tint="0.499984740745262"/>
      <name val="Lucida Sans Unicode"/>
      <family val="2"/>
      <charset val="204"/>
    </font>
    <font>
      <b/>
      <sz val="8"/>
      <color rgb="FF008000"/>
      <name val="Calibri"/>
      <family val="2"/>
      <charset val="204"/>
      <scheme val="minor"/>
    </font>
    <font>
      <b/>
      <sz val="8"/>
      <color rgb="FFFF0000"/>
      <name val="Calibri"/>
      <family val="2"/>
      <charset val="204"/>
      <scheme val="minor"/>
    </font>
    <font>
      <b/>
      <sz val="12"/>
      <color rgb="FF006600"/>
      <name val="Lucida Sans Unicode"/>
      <family val="2"/>
      <charset val="204"/>
    </font>
    <font>
      <b/>
      <sz val="8"/>
      <color rgb="FFC00000"/>
      <name val="Calibri"/>
      <family val="2"/>
      <charset val="204"/>
      <scheme val="minor"/>
    </font>
    <font>
      <b/>
      <sz val="8"/>
      <color theme="1" tint="0.34998626667073579"/>
      <name val="Calibri"/>
      <family val="2"/>
      <charset val="204"/>
      <scheme val="minor"/>
    </font>
    <font>
      <sz val="10"/>
      <color theme="1" tint="0.34998626667073579"/>
      <name val="Times New Roman"/>
      <family val="1"/>
      <charset val="204"/>
    </font>
    <font>
      <b/>
      <sz val="11"/>
      <color rgb="FF006666"/>
      <name val="Arial Narrow"/>
      <family val="2"/>
      <charset val="204"/>
    </font>
    <font>
      <b/>
      <sz val="10"/>
      <color rgb="FFC00000"/>
      <name val="Calibri"/>
      <family val="2"/>
      <charset val="204"/>
      <scheme val="minor"/>
    </font>
    <font>
      <b/>
      <sz val="11"/>
      <color rgb="FFFF1919"/>
      <name val="Calibri"/>
      <family val="2"/>
      <charset val="204"/>
      <scheme val="minor"/>
    </font>
    <font>
      <b/>
      <sz val="10"/>
      <color rgb="FFFF1919"/>
      <name val="Calibri"/>
      <family val="2"/>
      <charset val="204"/>
      <scheme val="minor"/>
    </font>
    <font>
      <b/>
      <sz val="10"/>
      <color rgb="FF008000"/>
      <name val="Calibri"/>
      <family val="2"/>
      <charset val="204"/>
      <scheme val="minor"/>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00800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1919"/>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2" tint="-9.9978637043366805E-2"/>
      </right>
      <top/>
      <bottom/>
      <diagonal/>
    </border>
  </borders>
  <cellStyleXfs count="178">
    <xf numFmtId="0" fontId="0" fillId="0" borderId="0"/>
    <xf numFmtId="0" fontId="13" fillId="0" borderId="0"/>
    <xf numFmtId="0" fontId="14" fillId="0" borderId="0"/>
    <xf numFmtId="0" fontId="13"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1" borderId="0" applyNumberFormat="0" applyBorder="0" applyAlignment="0" applyProtection="0">
      <alignment vertical="center"/>
    </xf>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6" fillId="22"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33" borderId="0" applyNumberFormat="0" applyBorder="0" applyAlignment="0" applyProtection="0">
      <alignment vertical="center"/>
    </xf>
    <xf numFmtId="0" fontId="17" fillId="3" borderId="0" applyNumberFormat="0" applyBorder="0" applyAlignment="0" applyProtection="0">
      <alignment vertical="center"/>
    </xf>
    <xf numFmtId="0" fontId="18" fillId="34" borderId="1" applyNumberFormat="0" applyAlignment="0" applyProtection="0">
      <alignment vertical="center"/>
    </xf>
    <xf numFmtId="0" fontId="19" fillId="35" borderId="2" applyNumberFormat="0" applyAlignment="0" applyProtection="0">
      <alignment vertical="center"/>
    </xf>
    <xf numFmtId="0" fontId="20" fillId="0" borderId="0" applyNumberFormat="0" applyFill="0" applyBorder="0" applyAlignment="0" applyProtection="0"/>
    <xf numFmtId="0" fontId="12" fillId="0" borderId="0"/>
    <xf numFmtId="0" fontId="21" fillId="0" borderId="0" applyNumberFormat="0" applyFill="0" applyBorder="0" applyAlignment="0" applyProtection="0">
      <alignment vertical="center"/>
    </xf>
    <xf numFmtId="0" fontId="22" fillId="4" borderId="0" applyNumberFormat="0" applyBorder="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7" borderId="1" applyNumberFormat="0" applyAlignment="0" applyProtection="0">
      <alignment vertical="center"/>
    </xf>
    <xf numFmtId="0" fontId="27" fillId="0" borderId="6" applyNumberFormat="0" applyFill="0" applyAlignment="0" applyProtection="0">
      <alignment vertical="center"/>
    </xf>
    <xf numFmtId="0" fontId="28" fillId="36" borderId="0" applyNumberFormat="0" applyBorder="0" applyAlignment="0" applyProtection="0">
      <alignment vertical="center"/>
    </xf>
    <xf numFmtId="0" fontId="29" fillId="37" borderId="7" applyNumberFormat="0" applyFont="0" applyAlignment="0" applyProtection="0">
      <alignment vertical="center"/>
    </xf>
    <xf numFmtId="0" fontId="30" fillId="34" borderId="8" applyNumberFormat="0" applyAlignment="0" applyProtection="0">
      <alignment vertical="center"/>
    </xf>
    <xf numFmtId="0" fontId="20" fillId="0" borderId="0" applyNumberFormat="0" applyFill="0" applyBorder="0" applyAlignment="0" applyProtection="0"/>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0" applyNumberFormat="0" applyFill="0" applyBorder="0" applyAlignment="0" applyProtection="0">
      <alignment vertical="center"/>
    </xf>
    <xf numFmtId="0" fontId="7" fillId="0" borderId="0" applyNumberFormat="0" applyFill="0" applyBorder="0" applyAlignment="0" applyProtection="0">
      <alignment vertical="top"/>
      <protection locked="0"/>
    </xf>
    <xf numFmtId="0" fontId="34" fillId="0" borderId="0" applyNumberFormat="0" applyFill="0" applyBorder="0" applyAlignment="0" applyProtection="0"/>
    <xf numFmtId="0" fontId="42" fillId="0" borderId="0" applyNumberFormat="0" applyFill="0" applyBorder="0" applyAlignment="0" applyProtection="0"/>
    <xf numFmtId="0" fontId="53" fillId="0" borderId="0" applyNumberFormat="0" applyFill="0" applyBorder="0" applyAlignment="0" applyProtection="0"/>
    <xf numFmtId="0" fontId="4" fillId="0" borderId="0"/>
    <xf numFmtId="0" fontId="15" fillId="0" borderId="0">
      <alignment vertical="center"/>
    </xf>
    <xf numFmtId="0" fontId="11" fillId="0" borderId="0"/>
    <xf numFmtId="0" fontId="43" fillId="0" borderId="0"/>
    <xf numFmtId="0" fontId="11" fillId="0" borderId="0"/>
    <xf numFmtId="0" fontId="29" fillId="0" borderId="0">
      <alignment vertical="center"/>
    </xf>
    <xf numFmtId="0" fontId="4" fillId="0" borderId="0"/>
    <xf numFmtId="0" fontId="29" fillId="0" borderId="0"/>
    <xf numFmtId="0" fontId="4" fillId="0" borderId="0"/>
    <xf numFmtId="0" fontId="4" fillId="0" borderId="0"/>
    <xf numFmtId="0" fontId="35" fillId="0" borderId="0"/>
    <xf numFmtId="0" fontId="41" fillId="0" borderId="0"/>
    <xf numFmtId="0" fontId="41" fillId="0" borderId="0"/>
    <xf numFmtId="0" fontId="41" fillId="0" borderId="0"/>
    <xf numFmtId="0" fontId="41" fillId="0" borderId="0"/>
    <xf numFmtId="0" fontId="22" fillId="10" borderId="0" applyNumberFormat="0" applyBorder="0" applyAlignment="0" applyProtection="0">
      <alignment vertical="center"/>
    </xf>
    <xf numFmtId="0" fontId="36" fillId="10" borderId="0" applyNumberFormat="0" applyBorder="0" applyAlignment="0" applyProtection="0">
      <alignment vertical="center"/>
    </xf>
    <xf numFmtId="0" fontId="17" fillId="9" borderId="0" applyNumberFormat="0" applyBorder="0" applyAlignment="0" applyProtection="0">
      <alignment vertical="center"/>
    </xf>
    <xf numFmtId="0" fontId="37" fillId="9" borderId="0" applyNumberFormat="0" applyBorder="0" applyAlignment="0" applyProtection="0">
      <alignment vertical="center"/>
    </xf>
    <xf numFmtId="0" fontId="29" fillId="0" borderId="0" applyProtection="0"/>
    <xf numFmtId="0" fontId="29" fillId="0" borderId="0"/>
    <xf numFmtId="0" fontId="16" fillId="38" borderId="0" applyNumberFormat="0" applyBorder="0" applyAlignment="0" applyProtection="0">
      <alignment vertical="center"/>
    </xf>
    <xf numFmtId="0" fontId="16" fillId="39" borderId="0" applyNumberFormat="0" applyBorder="0" applyAlignment="0" applyProtection="0">
      <alignment vertical="center"/>
    </xf>
    <xf numFmtId="0" fontId="16" fillId="40"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41" borderId="0" applyNumberFormat="0" applyBorder="0" applyAlignment="0" applyProtection="0">
      <alignment vertical="center"/>
    </xf>
    <xf numFmtId="0" fontId="31"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13" fillId="0" borderId="0"/>
    <xf numFmtId="0" fontId="19" fillId="42" borderId="2" applyNumberFormat="0" applyAlignment="0" applyProtection="0">
      <alignment vertical="center"/>
    </xf>
    <xf numFmtId="0" fontId="32" fillId="0" borderId="9" applyNumberFormat="0" applyFill="0" applyAlignment="0" applyProtection="0">
      <alignment vertical="center"/>
    </xf>
    <xf numFmtId="0" fontId="15" fillId="43" borderId="7" applyNumberFormat="0" applyFont="0" applyAlignment="0" applyProtection="0">
      <alignment vertical="center"/>
    </xf>
    <xf numFmtId="0" fontId="2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8" fillId="44" borderId="1" applyNumberFormat="0" applyAlignment="0" applyProtection="0">
      <alignment vertical="center"/>
    </xf>
    <xf numFmtId="0" fontId="38" fillId="0" borderId="0" applyNumberFormat="0" applyFill="0" applyBorder="0" applyAlignment="0" applyProtection="0">
      <alignment vertical="top"/>
      <protection locked="0"/>
    </xf>
    <xf numFmtId="0" fontId="26" fillId="13" borderId="1" applyNumberFormat="0" applyAlignment="0" applyProtection="0">
      <alignment vertical="center"/>
    </xf>
    <xf numFmtId="0" fontId="30" fillId="44" borderId="8" applyNumberFormat="0" applyAlignment="0" applyProtection="0">
      <alignment vertical="center"/>
    </xf>
    <xf numFmtId="0" fontId="28" fillId="45" borderId="0" applyNumberFormat="0" applyBorder="0" applyAlignment="0" applyProtection="0">
      <alignment vertical="center"/>
    </xf>
    <xf numFmtId="0" fontId="27" fillId="0" borderId="6" applyNumberFormat="0" applyFill="0" applyAlignment="0" applyProtection="0">
      <alignment vertical="center"/>
    </xf>
    <xf numFmtId="0" fontId="18" fillId="34" borderId="1" applyNumberFormat="0" applyAlignment="0" applyProtection="0">
      <alignment vertical="center"/>
    </xf>
    <xf numFmtId="0" fontId="26" fillId="7" borderId="1" applyNumberFormat="0" applyAlignment="0" applyProtection="0">
      <alignment vertical="center"/>
    </xf>
    <xf numFmtId="0" fontId="29" fillId="37" borderId="7" applyNumberFormat="0" applyFont="0" applyAlignment="0" applyProtection="0">
      <alignment vertical="center"/>
    </xf>
    <xf numFmtId="0" fontId="30" fillId="34" borderId="8" applyNumberFormat="0" applyAlignment="0" applyProtection="0">
      <alignment vertical="center"/>
    </xf>
    <xf numFmtId="0" fontId="32" fillId="0" borderId="9" applyNumberFormat="0" applyFill="0" applyAlignment="0" applyProtection="0">
      <alignment vertical="center"/>
    </xf>
    <xf numFmtId="0" fontId="3" fillId="0" borderId="0"/>
    <xf numFmtId="0" fontId="3" fillId="0" borderId="0"/>
    <xf numFmtId="0" fontId="3" fillId="0" borderId="0"/>
    <xf numFmtId="0" fontId="3" fillId="0" borderId="0"/>
    <xf numFmtId="0" fontId="32" fillId="0" borderId="9" applyNumberFormat="0" applyFill="0" applyAlignment="0" applyProtection="0">
      <alignment vertical="center"/>
    </xf>
    <xf numFmtId="0" fontId="15" fillId="43" borderId="7" applyNumberFormat="0" applyFont="0" applyAlignment="0" applyProtection="0">
      <alignment vertical="center"/>
    </xf>
    <xf numFmtId="0" fontId="18" fillId="44" borderId="1" applyNumberFormat="0" applyAlignment="0" applyProtection="0">
      <alignment vertical="center"/>
    </xf>
    <xf numFmtId="0" fontId="26" fillId="13" borderId="1" applyNumberFormat="0" applyAlignment="0" applyProtection="0">
      <alignment vertical="center"/>
    </xf>
    <xf numFmtId="0" fontId="30" fillId="44" borderId="8" applyNumberFormat="0" applyAlignment="0" applyProtection="0">
      <alignment vertical="center"/>
    </xf>
    <xf numFmtId="0" fontId="9" fillId="0" borderId="0"/>
    <xf numFmtId="9" fontId="9" fillId="0" borderId="0" applyFont="0" applyFill="0" applyBorder="0" applyAlignment="0" applyProtection="0"/>
    <xf numFmtId="0" fontId="18" fillId="34" borderId="10" applyNumberFormat="0" applyAlignment="0" applyProtection="0">
      <alignment vertical="center"/>
    </xf>
    <xf numFmtId="0" fontId="18" fillId="34" borderId="10" applyNumberFormat="0" applyAlignment="0" applyProtection="0">
      <alignment vertical="center"/>
    </xf>
    <xf numFmtId="0" fontId="26" fillId="7" borderId="10" applyNumberFormat="0" applyAlignment="0" applyProtection="0">
      <alignment vertical="center"/>
    </xf>
    <xf numFmtId="0" fontId="26" fillId="7" borderId="10" applyNumberFormat="0" applyAlignment="0" applyProtection="0">
      <alignment vertical="center"/>
    </xf>
    <xf numFmtId="0" fontId="29" fillId="37" borderId="11" applyNumberFormat="0" applyFont="0" applyAlignment="0" applyProtection="0">
      <alignment vertical="center"/>
    </xf>
    <xf numFmtId="0" fontId="29" fillId="37" borderId="11" applyNumberFormat="0" applyFont="0" applyAlignment="0" applyProtection="0">
      <alignment vertical="center"/>
    </xf>
    <xf numFmtId="0" fontId="30" fillId="34" borderId="12" applyNumberFormat="0" applyAlignment="0" applyProtection="0">
      <alignment vertical="center"/>
    </xf>
    <xf numFmtId="0" fontId="30" fillId="34" borderId="12" applyNumberFormat="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15" fillId="43" borderId="11" applyNumberFormat="0" applyFont="0" applyAlignment="0" applyProtection="0">
      <alignment vertical="center"/>
    </xf>
    <xf numFmtId="0" fontId="15" fillId="43" borderId="11" applyNumberFormat="0" applyFont="0" applyAlignment="0" applyProtection="0">
      <alignment vertical="center"/>
    </xf>
    <xf numFmtId="0" fontId="18" fillId="44" borderId="10" applyNumberFormat="0" applyAlignment="0" applyProtection="0">
      <alignment vertical="center"/>
    </xf>
    <xf numFmtId="0" fontId="18" fillId="44" borderId="10" applyNumberFormat="0" applyAlignment="0" applyProtection="0">
      <alignment vertical="center"/>
    </xf>
    <xf numFmtId="0" fontId="26" fillId="13" borderId="10" applyNumberFormat="0" applyAlignment="0" applyProtection="0">
      <alignment vertical="center"/>
    </xf>
    <xf numFmtId="0" fontId="26" fillId="13" borderId="10" applyNumberFormat="0" applyAlignment="0" applyProtection="0">
      <alignment vertical="center"/>
    </xf>
    <xf numFmtId="0" fontId="30" fillId="44" borderId="12" applyNumberFormat="0" applyAlignment="0" applyProtection="0">
      <alignment vertical="center"/>
    </xf>
    <xf numFmtId="0" fontId="30" fillId="44" borderId="12" applyNumberFormat="0" applyAlignment="0" applyProtection="0">
      <alignment vertical="center"/>
    </xf>
    <xf numFmtId="0" fontId="30" fillId="34" borderId="8" applyNumberFormat="0" applyAlignment="0" applyProtection="0">
      <alignment vertical="center"/>
    </xf>
    <xf numFmtId="0" fontId="30" fillId="34" borderId="8"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44" borderId="8" applyNumberFormat="0" applyAlignment="0" applyProtection="0">
      <alignment vertical="center"/>
    </xf>
    <xf numFmtId="0" fontId="30" fillId="44" borderId="8" applyNumberFormat="0" applyAlignment="0" applyProtection="0">
      <alignment vertical="center"/>
    </xf>
  </cellStyleXfs>
  <cellXfs count="153">
    <xf numFmtId="0" fontId="0" fillId="0" borderId="0" xfId="0"/>
    <xf numFmtId="0" fontId="5" fillId="47" borderId="0" xfId="70" applyFont="1" applyFill="1" applyAlignment="1">
      <alignment horizontal="left"/>
    </xf>
    <xf numFmtId="0" fontId="4" fillId="47" borderId="0" xfId="70" applyFill="1"/>
    <xf numFmtId="0" fontId="4" fillId="0" borderId="0" xfId="70"/>
    <xf numFmtId="0" fontId="8" fillId="47" borderId="0" xfId="70" applyFont="1" applyFill="1" applyAlignment="1">
      <alignment horizontal="left"/>
    </xf>
    <xf numFmtId="0" fontId="4" fillId="0" borderId="0" xfId="79"/>
    <xf numFmtId="0" fontId="40" fillId="47" borderId="0" xfId="66" applyFont="1" applyFill="1" applyAlignment="1" applyProtection="1">
      <alignment horizontal="left"/>
    </xf>
    <xf numFmtId="0" fontId="54" fillId="0" borderId="0" xfId="70" applyFont="1"/>
    <xf numFmtId="0" fontId="54" fillId="0" borderId="0" xfId="79" applyFont="1"/>
    <xf numFmtId="0" fontId="55" fillId="0" borderId="0" xfId="0" applyFont="1"/>
    <xf numFmtId="0" fontId="9" fillId="47" borderId="0" xfId="70" applyFont="1" applyFill="1"/>
    <xf numFmtId="0" fontId="9" fillId="47" borderId="0" xfId="70" applyFont="1" applyFill="1" applyAlignment="1">
      <alignment horizontal="left"/>
    </xf>
    <xf numFmtId="0" fontId="9" fillId="0" borderId="0" xfId="70" applyFont="1"/>
    <xf numFmtId="164" fontId="9" fillId="0" borderId="0" xfId="70" applyNumberFormat="1" applyFont="1" applyAlignment="1">
      <alignment horizontal="center"/>
    </xf>
    <xf numFmtId="164" fontId="9" fillId="0" borderId="0" xfId="79" applyNumberFormat="1" applyFont="1" applyAlignment="1">
      <alignment horizontal="center"/>
    </xf>
    <xf numFmtId="164" fontId="9" fillId="0" borderId="0" xfId="70" applyNumberFormat="1" applyFont="1" applyAlignment="1">
      <alignment horizontal="center" vertical="center"/>
    </xf>
    <xf numFmtId="0" fontId="9" fillId="0" borderId="0" xfId="0" applyFont="1"/>
    <xf numFmtId="166" fontId="9" fillId="0" borderId="0" xfId="70" applyNumberFormat="1" applyFont="1" applyAlignment="1">
      <alignment horizontal="center"/>
    </xf>
    <xf numFmtId="167" fontId="9" fillId="0" borderId="0" xfId="70" applyNumberFormat="1" applyFont="1" applyAlignment="1">
      <alignment horizontal="center"/>
    </xf>
    <xf numFmtId="0" fontId="12" fillId="47" borderId="0" xfId="70" applyFont="1" applyFill="1" applyAlignment="1">
      <alignment vertical="top"/>
    </xf>
    <xf numFmtId="0" fontId="12" fillId="47" borderId="0" xfId="70" applyFont="1" applyFill="1" applyAlignment="1">
      <alignment horizontal="left" vertical="top"/>
    </xf>
    <xf numFmtId="0" fontId="52" fillId="0" borderId="0" xfId="0" applyFont="1" applyAlignment="1">
      <alignment vertical="top"/>
    </xf>
    <xf numFmtId="0" fontId="12" fillId="0" borderId="0" xfId="70" applyFont="1" applyAlignment="1">
      <alignment vertical="top"/>
    </xf>
    <xf numFmtId="0" fontId="12" fillId="0" borderId="0" xfId="79" applyFont="1" applyAlignment="1">
      <alignment vertical="top"/>
    </xf>
    <xf numFmtId="0" fontId="40" fillId="47" borderId="0" xfId="66" applyFont="1" applyFill="1" applyAlignment="1" applyProtection="1">
      <alignment horizontal="left" vertical="top"/>
    </xf>
    <xf numFmtId="0" fontId="6" fillId="47" borderId="0" xfId="70" applyFont="1" applyFill="1" applyAlignment="1">
      <alignment vertical="top"/>
    </xf>
    <xf numFmtId="0" fontId="4" fillId="0" borderId="0" xfId="70" applyProtection="1">
      <protection locked="0"/>
    </xf>
    <xf numFmtId="0" fontId="0" fillId="0" borderId="0" xfId="0" applyProtection="1">
      <protection locked="0"/>
    </xf>
    <xf numFmtId="0" fontId="56" fillId="0" borderId="0" xfId="0" applyFont="1" applyProtection="1">
      <protection locked="0"/>
    </xf>
    <xf numFmtId="0" fontId="4" fillId="0" borderId="0" xfId="79" applyProtection="1">
      <protection locked="0"/>
    </xf>
    <xf numFmtId="0" fontId="46" fillId="46" borderId="0" xfId="70" applyFont="1" applyFill="1" applyProtection="1">
      <protection locked="0"/>
    </xf>
    <xf numFmtId="0" fontId="4" fillId="46" borderId="0" xfId="70" applyFill="1" applyProtection="1">
      <protection locked="0"/>
    </xf>
    <xf numFmtId="0" fontId="46" fillId="0" borderId="0" xfId="70" applyFont="1" applyProtection="1">
      <protection locked="0"/>
    </xf>
    <xf numFmtId="0" fontId="57" fillId="46" borderId="0" xfId="70" applyFont="1" applyFill="1" applyAlignment="1">
      <alignment horizontal="left"/>
    </xf>
    <xf numFmtId="49" fontId="10" fillId="47" borderId="0" xfId="70" applyNumberFormat="1" applyFont="1" applyFill="1" applyAlignment="1">
      <alignment horizontal="left" vertical="center"/>
    </xf>
    <xf numFmtId="0" fontId="58" fillId="47" borderId="0" xfId="70" applyFont="1" applyFill="1" applyAlignment="1" applyProtection="1">
      <alignment horizontal="left"/>
      <protection locked="0"/>
    </xf>
    <xf numFmtId="0" fontId="60" fillId="0" borderId="0" xfId="70" applyFont="1"/>
    <xf numFmtId="0" fontId="4" fillId="0" borderId="0" xfId="70" applyAlignment="1" applyProtection="1">
      <alignment horizontal="center" vertical="center" wrapText="1"/>
      <protection locked="0"/>
    </xf>
    <xf numFmtId="14" fontId="65" fillId="47" borderId="0" xfId="70" applyNumberFormat="1" applyFont="1" applyFill="1" applyAlignment="1" applyProtection="1">
      <alignment horizontal="center"/>
      <protection locked="0"/>
    </xf>
    <xf numFmtId="0" fontId="69" fillId="0" borderId="0" xfId="70" applyFont="1" applyAlignment="1" applyProtection="1">
      <alignment horizontal="center" vertical="center" wrapText="1"/>
      <protection locked="0"/>
    </xf>
    <xf numFmtId="0" fontId="46" fillId="0" borderId="0" xfId="70" applyFont="1" applyAlignment="1" applyProtection="1">
      <alignment vertical="center" wrapText="1"/>
      <protection locked="0"/>
    </xf>
    <xf numFmtId="0" fontId="62" fillId="0" borderId="0" xfId="70" applyFont="1" applyAlignment="1" applyProtection="1">
      <alignment horizontal="left" vertical="center" wrapText="1"/>
      <protection locked="0"/>
    </xf>
    <xf numFmtId="165" fontId="68" fillId="0" borderId="0" xfId="79" applyNumberFormat="1" applyFont="1" applyAlignment="1" applyProtection="1">
      <alignment horizontal="center" vertical="center"/>
      <protection locked="0"/>
    </xf>
    <xf numFmtId="0" fontId="61" fillId="0" borderId="0" xfId="70" applyFont="1" applyAlignment="1" applyProtection="1">
      <alignment horizontal="center" vertical="center" wrapText="1"/>
      <protection locked="0"/>
    </xf>
    <xf numFmtId="0" fontId="4" fillId="48" borderId="0" xfId="70" applyFill="1"/>
    <xf numFmtId="0" fontId="4" fillId="48" borderId="0" xfId="70" applyFill="1" applyProtection="1">
      <protection locked="0"/>
    </xf>
    <xf numFmtId="0" fontId="54" fillId="48" borderId="0" xfId="70" applyFont="1" applyFill="1"/>
    <xf numFmtId="0" fontId="12" fillId="48" borderId="0" xfId="70" applyFont="1" applyFill="1" applyAlignment="1">
      <alignment vertical="top"/>
    </xf>
    <xf numFmtId="167" fontId="9" fillId="48" borderId="0" xfId="70" applyNumberFormat="1" applyFont="1" applyFill="1" applyAlignment="1">
      <alignment horizontal="center"/>
    </xf>
    <xf numFmtId="0" fontId="9" fillId="48" borderId="0" xfId="70" applyFont="1" applyFill="1"/>
    <xf numFmtId="0" fontId="9" fillId="48" borderId="0" xfId="70" applyFont="1" applyFill="1" applyProtection="1">
      <protection locked="0"/>
    </xf>
    <xf numFmtId="0" fontId="12" fillId="48" borderId="0" xfId="70" applyFont="1" applyFill="1" applyProtection="1">
      <protection locked="0"/>
    </xf>
    <xf numFmtId="0" fontId="73" fillId="0" borderId="0" xfId="0" applyFont="1" applyAlignment="1" applyProtection="1">
      <alignment horizontal="left" vertical="center" wrapText="1"/>
      <protection locked="0"/>
    </xf>
    <xf numFmtId="0" fontId="67" fillId="0" borderId="0" xfId="0" applyFont="1" applyAlignment="1" applyProtection="1">
      <alignment horizontal="left" vertical="center" wrapText="1"/>
      <protection locked="0"/>
    </xf>
    <xf numFmtId="0" fontId="73" fillId="0" borderId="0" xfId="70" applyFont="1" applyAlignment="1" applyProtection="1">
      <alignment horizontal="left" vertical="center" wrapText="1"/>
      <protection locked="0"/>
    </xf>
    <xf numFmtId="0" fontId="73" fillId="0" borderId="0" xfId="70" applyFont="1" applyAlignment="1" applyProtection="1">
      <alignment vertical="center" wrapText="1"/>
      <protection locked="0"/>
    </xf>
    <xf numFmtId="0" fontId="74" fillId="0" borderId="0" xfId="70" applyFont="1" applyAlignment="1" applyProtection="1">
      <alignment horizontal="center" vertical="center" wrapText="1"/>
      <protection locked="0"/>
    </xf>
    <xf numFmtId="0" fontId="4" fillId="0" borderId="0" xfId="70" applyAlignment="1" applyProtection="1">
      <alignment vertical="center" wrapText="1"/>
      <protection locked="0"/>
    </xf>
    <xf numFmtId="2" fontId="73" fillId="0" borderId="0" xfId="70" applyNumberFormat="1" applyFont="1" applyAlignment="1" applyProtection="1">
      <alignment horizontal="left" vertical="center" wrapText="1"/>
      <protection locked="0"/>
    </xf>
    <xf numFmtId="0" fontId="67" fillId="0" borderId="0" xfId="70" applyFont="1" applyAlignment="1" applyProtection="1">
      <alignment horizontal="left" vertical="center" wrapText="1"/>
      <protection locked="0"/>
    </xf>
    <xf numFmtId="0" fontId="67" fillId="0" borderId="0" xfId="70" applyFont="1" applyAlignment="1" applyProtection="1">
      <alignment horizontal="left" vertical="top" wrapText="1"/>
      <protection locked="0"/>
    </xf>
    <xf numFmtId="0" fontId="62" fillId="0" borderId="0" xfId="70" applyFont="1" applyAlignment="1" applyProtection="1">
      <alignment vertical="center" wrapText="1"/>
      <protection locked="0"/>
    </xf>
    <xf numFmtId="0" fontId="47" fillId="0" borderId="0" xfId="70" applyFont="1" applyAlignment="1" applyProtection="1">
      <alignment vertical="center" wrapText="1"/>
      <protection locked="0"/>
    </xf>
    <xf numFmtId="0" fontId="46" fillId="0" borderId="0" xfId="70" applyFont="1" applyAlignment="1">
      <alignment vertical="center" wrapText="1"/>
    </xf>
    <xf numFmtId="0" fontId="62" fillId="0" borderId="0" xfId="70" applyFont="1" applyAlignment="1" applyProtection="1">
      <alignment horizontal="left" vertical="top" wrapText="1"/>
      <protection locked="0"/>
    </xf>
    <xf numFmtId="0" fontId="9" fillId="48" borderId="0" xfId="70" applyFont="1" applyFill="1" applyAlignment="1">
      <alignment horizontal="left"/>
    </xf>
    <xf numFmtId="0" fontId="69" fillId="48" borderId="0" xfId="70" applyFont="1" applyFill="1" applyAlignment="1" applyProtection="1">
      <alignment horizontal="center" vertical="center" wrapText="1"/>
      <protection locked="0"/>
    </xf>
    <xf numFmtId="0" fontId="4" fillId="48" borderId="0" xfId="70" applyFill="1" applyAlignment="1" applyProtection="1">
      <alignment vertical="center" wrapText="1"/>
      <protection locked="0"/>
    </xf>
    <xf numFmtId="2" fontId="73" fillId="48" borderId="0" xfId="70" applyNumberFormat="1" applyFont="1" applyFill="1" applyAlignment="1" applyProtection="1">
      <alignment horizontal="left" vertical="center" wrapText="1"/>
      <protection locked="0"/>
    </xf>
    <xf numFmtId="165" fontId="68" fillId="48" borderId="0" xfId="79" applyNumberFormat="1" applyFont="1" applyFill="1" applyAlignment="1" applyProtection="1">
      <alignment horizontal="center" vertical="center"/>
      <protection locked="0"/>
    </xf>
    <xf numFmtId="0" fontId="61" fillId="48" borderId="0" xfId="70" applyFont="1" applyFill="1" applyAlignment="1" applyProtection="1">
      <alignment horizontal="center" vertical="center" wrapText="1"/>
      <protection locked="0"/>
    </xf>
    <xf numFmtId="0" fontId="0" fillId="48" borderId="0" xfId="0" applyFill="1"/>
    <xf numFmtId="0" fontId="54" fillId="48" borderId="0" xfId="70" applyFont="1" applyFill="1" applyProtection="1">
      <protection locked="0"/>
    </xf>
    <xf numFmtId="0" fontId="12" fillId="48" borderId="0" xfId="70" applyFont="1" applyFill="1" applyAlignment="1" applyProtection="1">
      <alignment vertical="top"/>
      <protection locked="0"/>
    </xf>
    <xf numFmtId="167" fontId="9" fillId="48" borderId="0" xfId="70" applyNumberFormat="1" applyFont="1" applyFill="1" applyAlignment="1" applyProtection="1">
      <alignment horizontal="center"/>
      <protection locked="0"/>
    </xf>
    <xf numFmtId="0" fontId="69" fillId="0" borderId="0" xfId="79" applyFont="1" applyAlignment="1" applyProtection="1">
      <alignment horizontal="center" vertical="center" wrapText="1"/>
      <protection locked="0"/>
    </xf>
    <xf numFmtId="0" fontId="48" fillId="0" borderId="0" xfId="0" applyFont="1" applyAlignment="1" applyProtection="1">
      <alignment horizontal="center"/>
      <protection locked="0"/>
    </xf>
    <xf numFmtId="0" fontId="62" fillId="0" borderId="0" xfId="0" applyFont="1" applyAlignment="1" applyProtection="1">
      <alignment horizontal="left" vertical="center" wrapText="1"/>
      <protection locked="0"/>
    </xf>
    <xf numFmtId="0" fontId="39" fillId="0" borderId="0" xfId="70" applyFont="1" applyAlignment="1" applyProtection="1">
      <alignment horizontal="center" wrapText="1"/>
      <protection locked="0"/>
    </xf>
    <xf numFmtId="0" fontId="59" fillId="0" borderId="0" xfId="0" applyFont="1" applyAlignment="1" applyProtection="1">
      <alignment horizontal="center"/>
      <protection locked="0"/>
    </xf>
    <xf numFmtId="0" fontId="50" fillId="0" borderId="0" xfId="70" applyFont="1" applyAlignment="1" applyProtection="1">
      <alignment horizontal="center" wrapText="1"/>
      <protection locked="0"/>
    </xf>
    <xf numFmtId="0" fontId="55" fillId="48" borderId="0" xfId="0" applyFont="1" applyFill="1"/>
    <xf numFmtId="0" fontId="52" fillId="48" borderId="0" xfId="0" applyFont="1" applyFill="1" applyAlignment="1">
      <alignment vertical="top"/>
    </xf>
    <xf numFmtId="0" fontId="9" fillId="48" borderId="0" xfId="0" applyFont="1" applyFill="1"/>
    <xf numFmtId="0" fontId="0" fillId="48" borderId="0" xfId="0" applyFill="1" applyProtection="1">
      <protection locked="0"/>
    </xf>
    <xf numFmtId="0" fontId="56" fillId="48" borderId="0" xfId="0" applyFont="1" applyFill="1" applyProtection="1">
      <protection locked="0"/>
    </xf>
    <xf numFmtId="0" fontId="4" fillId="48" borderId="0" xfId="79" applyFill="1" applyProtection="1">
      <protection locked="0"/>
    </xf>
    <xf numFmtId="0" fontId="67" fillId="0" borderId="0" xfId="79" applyFont="1" applyAlignment="1" applyProtection="1">
      <alignment horizontal="left" vertical="center" wrapText="1"/>
      <protection locked="0"/>
    </xf>
    <xf numFmtId="0" fontId="4" fillId="0" borderId="0" xfId="79" applyAlignment="1" applyProtection="1">
      <alignment vertical="center" wrapText="1"/>
      <protection locked="0"/>
    </xf>
    <xf numFmtId="0" fontId="45" fillId="0" borderId="0" xfId="79" applyFont="1" applyAlignment="1" applyProtection="1">
      <alignment vertical="center" wrapText="1"/>
      <protection locked="0"/>
    </xf>
    <xf numFmtId="0" fontId="67" fillId="0" borderId="0" xfId="79" applyFont="1" applyAlignment="1" applyProtection="1">
      <alignment vertical="center" wrapText="1"/>
      <protection locked="0"/>
    </xf>
    <xf numFmtId="0" fontId="51" fillId="0" borderId="0" xfId="70" applyFont="1" applyAlignment="1" applyProtection="1">
      <alignment horizontal="center" wrapText="1"/>
      <protection locked="0"/>
    </xf>
    <xf numFmtId="0" fontId="76" fillId="0" borderId="0" xfId="70" applyFont="1" applyAlignment="1" applyProtection="1">
      <alignment horizontal="center" vertical="center" wrapText="1"/>
      <protection locked="0"/>
    </xf>
    <xf numFmtId="0" fontId="4" fillId="0" borderId="0" xfId="70" applyAlignment="1" applyProtection="1">
      <alignment horizontal="center" wrapText="1"/>
      <protection locked="0"/>
    </xf>
    <xf numFmtId="0" fontId="9" fillId="0" borderId="0" xfId="70" applyFont="1" applyProtection="1">
      <protection locked="0"/>
    </xf>
    <xf numFmtId="0" fontId="46" fillId="0" borderId="0" xfId="70" applyFont="1" applyAlignment="1" applyProtection="1">
      <alignment horizontal="center" vertical="center" wrapText="1"/>
      <protection locked="0"/>
    </xf>
    <xf numFmtId="0" fontId="44" fillId="0" borderId="0" xfId="0" applyFont="1" applyAlignment="1" applyProtection="1">
      <alignment horizontal="right" vertical="top"/>
      <protection locked="0"/>
    </xf>
    <xf numFmtId="168" fontId="68" fillId="0" borderId="0" xfId="79" applyNumberFormat="1" applyFont="1" applyAlignment="1" applyProtection="1">
      <alignment horizontal="center" vertical="center"/>
      <protection locked="0"/>
    </xf>
    <xf numFmtId="0" fontId="67" fillId="0" borderId="0" xfId="70" applyFont="1" applyAlignment="1" applyProtection="1">
      <alignment vertical="center" wrapText="1"/>
      <protection locked="0"/>
    </xf>
    <xf numFmtId="165" fontId="49" fillId="0" borderId="0" xfId="79" applyNumberFormat="1" applyFont="1" applyAlignment="1" applyProtection="1">
      <alignment horizontal="center" vertical="center"/>
      <protection locked="0"/>
    </xf>
    <xf numFmtId="0" fontId="4" fillId="48" borderId="0" xfId="79" applyFill="1"/>
    <xf numFmtId="0" fontId="54" fillId="48" borderId="0" xfId="79" applyFont="1" applyFill="1"/>
    <xf numFmtId="0" fontId="12" fillId="48" borderId="0" xfId="79" applyFont="1" applyFill="1" applyAlignment="1">
      <alignment vertical="top"/>
    </xf>
    <xf numFmtId="164" fontId="9" fillId="48" borderId="0" xfId="79" applyNumberFormat="1" applyFont="1" applyFill="1" applyAlignment="1">
      <alignment horizontal="center"/>
    </xf>
    <xf numFmtId="166" fontId="9" fillId="48" borderId="0" xfId="70" applyNumberFormat="1" applyFont="1" applyFill="1" applyAlignment="1">
      <alignment horizontal="center"/>
    </xf>
    <xf numFmtId="164" fontId="9" fillId="48" borderId="0" xfId="70" applyNumberFormat="1" applyFont="1" applyFill="1" applyAlignment="1">
      <alignment horizontal="center"/>
    </xf>
    <xf numFmtId="0" fontId="46" fillId="48" borderId="0" xfId="70" applyFont="1" applyFill="1" applyProtection="1">
      <protection locked="0"/>
    </xf>
    <xf numFmtId="164" fontId="9" fillId="48" borderId="0" xfId="70" applyNumberFormat="1" applyFont="1" applyFill="1" applyAlignment="1">
      <alignment horizontal="center" vertical="center"/>
    </xf>
    <xf numFmtId="2" fontId="49" fillId="0" borderId="0" xfId="0" applyNumberFormat="1" applyFont="1" applyAlignment="1">
      <alignment horizontal="right" vertical="center"/>
    </xf>
    <xf numFmtId="2" fontId="11" fillId="0" borderId="0" xfId="0" applyNumberFormat="1" applyFont="1" applyAlignment="1">
      <alignment horizontal="right" vertical="center"/>
    </xf>
    <xf numFmtId="0" fontId="77" fillId="0" borderId="0" xfId="0" applyFont="1" applyAlignment="1">
      <alignment horizontal="left" vertical="center"/>
    </xf>
    <xf numFmtId="0" fontId="67" fillId="0" borderId="0" xfId="0" applyFont="1" applyAlignment="1">
      <alignment horizontal="left" vertical="center"/>
    </xf>
    <xf numFmtId="168" fontId="80" fillId="0" borderId="0" xfId="0" applyNumberFormat="1" applyFont="1" applyAlignment="1">
      <alignment horizontal="center" vertical="center"/>
    </xf>
    <xf numFmtId="0" fontId="79" fillId="0" borderId="0" xfId="0" applyFont="1" applyAlignment="1" applyProtection="1">
      <alignment horizontal="center"/>
      <protection locked="0"/>
    </xf>
    <xf numFmtId="0" fontId="83" fillId="48" borderId="0" xfId="70" applyFont="1" applyFill="1" applyAlignment="1" applyProtection="1">
      <alignment horizontal="center" vertical="center"/>
      <protection locked="0"/>
    </xf>
    <xf numFmtId="2" fontId="82" fillId="0" borderId="0" xfId="0" applyNumberFormat="1" applyFont="1" applyAlignment="1">
      <alignment horizontal="right" vertical="center"/>
    </xf>
    <xf numFmtId="2" fontId="68" fillId="0" borderId="0" xfId="0" applyNumberFormat="1" applyFont="1" applyAlignment="1">
      <alignment horizontal="right" vertical="center"/>
    </xf>
    <xf numFmtId="0" fontId="85" fillId="47" borderId="0" xfId="70" applyFont="1" applyFill="1" applyAlignment="1" applyProtection="1">
      <alignment horizontal="center" vertical="center"/>
      <protection locked="0"/>
    </xf>
    <xf numFmtId="0" fontId="87" fillId="0" borderId="0" xfId="70" applyFont="1" applyProtection="1">
      <protection locked="0"/>
    </xf>
    <xf numFmtId="0" fontId="90" fillId="47" borderId="0" xfId="70" applyFont="1" applyFill="1" applyAlignment="1">
      <alignment horizontal="center" wrapText="1"/>
    </xf>
    <xf numFmtId="0" fontId="91" fillId="47" borderId="0" xfId="70" applyFont="1" applyFill="1" applyAlignment="1">
      <alignment horizontal="center" wrapText="1"/>
    </xf>
    <xf numFmtId="0" fontId="93" fillId="0" borderId="0" xfId="70" applyFont="1" applyAlignment="1" applyProtection="1">
      <alignment horizontal="center" vertical="top" wrapText="1"/>
      <protection locked="0"/>
    </xf>
    <xf numFmtId="0" fontId="94" fillId="0" borderId="0" xfId="70" applyFont="1" applyAlignment="1" applyProtection="1">
      <alignment horizontal="center" vertical="center" wrapText="1"/>
      <protection locked="0"/>
    </xf>
    <xf numFmtId="0" fontId="95" fillId="0" borderId="0" xfId="70" applyFont="1" applyProtection="1">
      <protection locked="0"/>
    </xf>
    <xf numFmtId="0" fontId="94" fillId="0" borderId="0" xfId="70" applyFont="1" applyAlignment="1" applyProtection="1">
      <alignment horizontal="center" vertical="top" wrapText="1"/>
      <protection locked="0"/>
    </xf>
    <xf numFmtId="0" fontId="96" fillId="0" borderId="0" xfId="70" applyFont="1" applyAlignment="1" applyProtection="1">
      <alignment horizontal="left" vertical="center" textRotation="90" wrapText="1"/>
      <protection locked="0"/>
    </xf>
    <xf numFmtId="0" fontId="96" fillId="0" borderId="0" xfId="70" applyFont="1" applyAlignment="1" applyProtection="1">
      <alignment horizontal="right" vertical="center" textRotation="180" wrapText="1"/>
      <protection locked="0"/>
    </xf>
    <xf numFmtId="2" fontId="97" fillId="0" borderId="0" xfId="0" applyNumberFormat="1" applyFont="1" applyAlignment="1">
      <alignment horizontal="right" vertical="center"/>
    </xf>
    <xf numFmtId="168" fontId="98" fillId="0" borderId="0" xfId="0" applyNumberFormat="1" applyFont="1" applyAlignment="1">
      <alignment horizontal="center" vertical="center"/>
    </xf>
    <xf numFmtId="165" fontId="99" fillId="0" borderId="0" xfId="79" applyNumberFormat="1" applyFont="1" applyAlignment="1" applyProtection="1">
      <alignment horizontal="center" vertical="center"/>
      <protection locked="0"/>
    </xf>
    <xf numFmtId="168" fontId="66" fillId="0" borderId="0" xfId="0" applyNumberFormat="1" applyFont="1" applyAlignment="1">
      <alignment horizontal="center" vertical="center"/>
    </xf>
    <xf numFmtId="165" fontId="100" fillId="0" borderId="0" xfId="79" applyNumberFormat="1" applyFont="1" applyAlignment="1" applyProtection="1">
      <alignment horizontal="center" vertical="center"/>
      <protection locked="0"/>
    </xf>
    <xf numFmtId="168" fontId="48" fillId="0" borderId="0" xfId="0" applyNumberFormat="1" applyFont="1" applyAlignment="1">
      <alignment horizontal="center" vertical="center"/>
    </xf>
    <xf numFmtId="0" fontId="69" fillId="51" borderId="0" xfId="79" applyFont="1" applyFill="1" applyAlignment="1" applyProtection="1">
      <alignment horizontal="center" vertical="center" wrapText="1"/>
      <protection locked="0"/>
    </xf>
    <xf numFmtId="0" fontId="69" fillId="50" borderId="0" xfId="70" applyFont="1" applyFill="1" applyAlignment="1" applyProtection="1">
      <alignment horizontal="center" vertical="center" wrapText="1"/>
      <protection locked="0"/>
    </xf>
    <xf numFmtId="0" fontId="89" fillId="47" borderId="0" xfId="66" applyFont="1" applyFill="1" applyBorder="1" applyAlignment="1" applyProtection="1">
      <alignment vertical="top"/>
      <protection locked="0"/>
    </xf>
    <xf numFmtId="49" fontId="88" fillId="47" borderId="0" xfId="66" applyNumberFormat="1" applyFont="1" applyFill="1" applyAlignment="1" applyProtection="1">
      <alignment vertical="center"/>
    </xf>
    <xf numFmtId="9" fontId="85" fillId="47" borderId="0" xfId="70" applyNumberFormat="1" applyFont="1" applyFill="1" applyAlignment="1" applyProtection="1">
      <alignment horizontal="center" vertical="center"/>
      <protection locked="0"/>
    </xf>
    <xf numFmtId="169" fontId="100" fillId="0" borderId="0" xfId="79" applyNumberFormat="1" applyFont="1" applyAlignment="1" applyProtection="1">
      <alignment horizontal="center" vertical="center"/>
      <protection locked="0"/>
    </xf>
    <xf numFmtId="2" fontId="9" fillId="48" borderId="0" xfId="70" applyNumberFormat="1" applyFont="1" applyFill="1" applyAlignment="1">
      <alignment horizontal="center"/>
    </xf>
    <xf numFmtId="2" fontId="9" fillId="47" borderId="0" xfId="70" applyNumberFormat="1" applyFont="1" applyFill="1"/>
    <xf numFmtId="2" fontId="9" fillId="47" borderId="0" xfId="70" applyNumberFormat="1" applyFont="1" applyFill="1" applyAlignment="1">
      <alignment horizontal="left"/>
    </xf>
    <xf numFmtId="2" fontId="88" fillId="47" borderId="0" xfId="66" applyNumberFormat="1" applyFont="1" applyFill="1" applyAlignment="1" applyProtection="1">
      <alignment vertical="center"/>
    </xf>
    <xf numFmtId="2" fontId="85" fillId="47" borderId="0" xfId="70" applyNumberFormat="1" applyFont="1" applyFill="1" applyAlignment="1" applyProtection="1">
      <alignment horizontal="center" vertical="center"/>
      <protection locked="0"/>
    </xf>
    <xf numFmtId="2" fontId="89" fillId="47" borderId="0" xfId="66" applyNumberFormat="1" applyFont="1" applyFill="1" applyBorder="1" applyAlignment="1" applyProtection="1">
      <alignment vertical="top"/>
      <protection locked="0"/>
    </xf>
    <xf numFmtId="2" fontId="100" fillId="0" borderId="0" xfId="79" applyNumberFormat="1" applyFont="1" applyAlignment="1" applyProtection="1">
      <alignment horizontal="center" vertical="center"/>
      <protection locked="0"/>
    </xf>
    <xf numFmtId="2" fontId="9" fillId="0" borderId="0" xfId="70" applyNumberFormat="1" applyFont="1" applyAlignment="1">
      <alignment horizontal="center"/>
    </xf>
    <xf numFmtId="14" fontId="92" fillId="47" borderId="14" xfId="70" applyNumberFormat="1" applyFont="1" applyFill="1" applyBorder="1" applyAlignment="1" applyProtection="1">
      <alignment horizontal="center" vertical="center"/>
      <protection locked="0"/>
    </xf>
    <xf numFmtId="0" fontId="83" fillId="48" borderId="0" xfId="70" applyFont="1" applyFill="1" applyAlignment="1" applyProtection="1">
      <alignment horizontal="center" vertical="center"/>
      <protection locked="0"/>
    </xf>
    <xf numFmtId="49" fontId="88" fillId="47" borderId="0" xfId="66" applyNumberFormat="1" applyFont="1" applyFill="1" applyAlignment="1" applyProtection="1">
      <alignment horizontal="center" vertical="center"/>
    </xf>
    <xf numFmtId="0" fontId="86" fillId="49" borderId="0" xfId="70" applyFont="1" applyFill="1" applyAlignment="1" applyProtection="1">
      <alignment horizontal="center" vertical="center"/>
      <protection locked="0"/>
    </xf>
    <xf numFmtId="0" fontId="54" fillId="0" borderId="0" xfId="70" applyFont="1" applyAlignment="1">
      <alignment horizontal="center"/>
    </xf>
    <xf numFmtId="0" fontId="0" fillId="0" borderId="0" xfId="0" applyAlignment="1" applyProtection="1">
      <alignment horizontal="center"/>
      <protection locked="0"/>
    </xf>
  </cellXfs>
  <cellStyles count="178">
    <cellStyle name="_ET_STYLE_NoName_00_" xfId="1" xr:uid="{00000000-0005-0000-0000-000000000000}"/>
    <cellStyle name="_SF- H.264 DVR_Feb" xfId="2" xr:uid="{00000000-0005-0000-0000-000001000000}"/>
    <cellStyle name="0,0_x000d__x000a_NA_x000d__x000a_" xfId="3" xr:uid="{00000000-0005-0000-0000-000002000000}"/>
    <cellStyle name="20% - Accent1" xfId="4" xr:uid="{00000000-0005-0000-0000-000003000000}"/>
    <cellStyle name="20% - Accent2" xfId="5" xr:uid="{00000000-0005-0000-0000-000004000000}"/>
    <cellStyle name="20% - Accent3" xfId="6" xr:uid="{00000000-0005-0000-0000-000005000000}"/>
    <cellStyle name="20% - Accent4" xfId="7" xr:uid="{00000000-0005-0000-0000-000006000000}"/>
    <cellStyle name="20% - Accent5" xfId="8" xr:uid="{00000000-0005-0000-0000-000007000000}"/>
    <cellStyle name="20% - Accent6" xfId="9" xr:uid="{00000000-0005-0000-0000-000008000000}"/>
    <cellStyle name="20% - 强调文字颜色 1" xfId="10" xr:uid="{00000000-0005-0000-0000-000009000000}"/>
    <cellStyle name="20% - 强调文字颜色 2" xfId="11" xr:uid="{00000000-0005-0000-0000-00000A000000}"/>
    <cellStyle name="20% - 强调文字颜色 3" xfId="12" xr:uid="{00000000-0005-0000-0000-00000B000000}"/>
    <cellStyle name="20% - 强调文字颜色 4" xfId="13" xr:uid="{00000000-0005-0000-0000-00000C000000}"/>
    <cellStyle name="20% - 强调文字颜色 5" xfId="14" xr:uid="{00000000-0005-0000-0000-00000D000000}"/>
    <cellStyle name="20% - 强调文字颜色 6" xfId="15" xr:uid="{00000000-0005-0000-0000-00000E000000}"/>
    <cellStyle name="40% - Accent1" xfId="16" xr:uid="{00000000-0005-0000-0000-00000F000000}"/>
    <cellStyle name="40% - Accent2" xfId="17" xr:uid="{00000000-0005-0000-0000-000010000000}"/>
    <cellStyle name="40% - Accent3" xfId="18" xr:uid="{00000000-0005-0000-0000-000011000000}"/>
    <cellStyle name="40% - Accent4" xfId="19" xr:uid="{00000000-0005-0000-0000-000012000000}"/>
    <cellStyle name="40% - Accent5" xfId="20" xr:uid="{00000000-0005-0000-0000-000013000000}"/>
    <cellStyle name="40% - Accent6" xfId="21" xr:uid="{00000000-0005-0000-0000-000014000000}"/>
    <cellStyle name="40% - 强调文字颜色 1" xfId="22" xr:uid="{00000000-0005-0000-0000-000015000000}"/>
    <cellStyle name="40% - 强调文字颜色 2" xfId="23" xr:uid="{00000000-0005-0000-0000-000016000000}"/>
    <cellStyle name="40% - 强调文字颜色 3" xfId="24" xr:uid="{00000000-0005-0000-0000-000017000000}"/>
    <cellStyle name="40% - 强调文字颜色 4" xfId="25" xr:uid="{00000000-0005-0000-0000-000018000000}"/>
    <cellStyle name="40% - 强调文字颜色 5" xfId="26" xr:uid="{00000000-0005-0000-0000-000019000000}"/>
    <cellStyle name="40% - 强调文字颜色 6" xfId="27" xr:uid="{00000000-0005-0000-0000-00001A000000}"/>
    <cellStyle name="60% - Accent1" xfId="28" xr:uid="{00000000-0005-0000-0000-00001B000000}"/>
    <cellStyle name="60% - Accent2" xfId="29" xr:uid="{00000000-0005-0000-0000-00001C000000}"/>
    <cellStyle name="60% - Accent3" xfId="30" xr:uid="{00000000-0005-0000-0000-00001D000000}"/>
    <cellStyle name="60% - Accent4" xfId="31" xr:uid="{00000000-0005-0000-0000-00001E000000}"/>
    <cellStyle name="60% - Accent5" xfId="32" xr:uid="{00000000-0005-0000-0000-00001F000000}"/>
    <cellStyle name="60% - Accent6" xfId="33" xr:uid="{00000000-0005-0000-0000-000020000000}"/>
    <cellStyle name="60% - 强调文字颜色 1" xfId="34" xr:uid="{00000000-0005-0000-0000-000021000000}"/>
    <cellStyle name="60% - 强调文字颜色 2" xfId="35" xr:uid="{00000000-0005-0000-0000-000022000000}"/>
    <cellStyle name="60% - 强调文字颜色 3" xfId="36" xr:uid="{00000000-0005-0000-0000-000023000000}"/>
    <cellStyle name="60% - 强调文字颜色 4" xfId="37" xr:uid="{00000000-0005-0000-0000-000024000000}"/>
    <cellStyle name="60% - 强调文字颜色 5" xfId="38" xr:uid="{00000000-0005-0000-0000-000025000000}"/>
    <cellStyle name="60% - 强调文字颜色 6" xfId="39" xr:uid="{00000000-0005-0000-0000-000026000000}"/>
    <cellStyle name="Accent1" xfId="40" xr:uid="{00000000-0005-0000-0000-000027000000}"/>
    <cellStyle name="Accent2" xfId="41" xr:uid="{00000000-0005-0000-0000-000028000000}"/>
    <cellStyle name="Accent3" xfId="42" xr:uid="{00000000-0005-0000-0000-000029000000}"/>
    <cellStyle name="Accent4" xfId="43" xr:uid="{00000000-0005-0000-0000-00002A000000}"/>
    <cellStyle name="Accent5" xfId="44" xr:uid="{00000000-0005-0000-0000-00002B000000}"/>
    <cellStyle name="Accent6" xfId="45" xr:uid="{00000000-0005-0000-0000-00002C000000}"/>
    <cellStyle name="Bad" xfId="46" xr:uid="{00000000-0005-0000-0000-00002D000000}"/>
    <cellStyle name="Calculation" xfId="47" xr:uid="{00000000-0005-0000-0000-00002E000000}"/>
    <cellStyle name="Calculation 2" xfId="114" xr:uid="{00000000-0005-0000-0000-00002F000000}"/>
    <cellStyle name="Calculation 2 2" xfId="131" xr:uid="{00000000-0005-0000-0000-000030000000}"/>
    <cellStyle name="Calculation 3" xfId="130" xr:uid="{00000000-0005-0000-0000-000031000000}"/>
    <cellStyle name="Check Cell" xfId="48" xr:uid="{00000000-0005-0000-0000-000032000000}"/>
    <cellStyle name="ColLevel_0" xfId="49" xr:uid="{00000000-0005-0000-0000-000033000000}"/>
    <cellStyle name="Excel Built-in Normal" xfId="50" xr:uid="{00000000-0005-0000-0000-000034000000}"/>
    <cellStyle name="Explanatory Text" xfId="51" xr:uid="{00000000-0005-0000-0000-000035000000}"/>
    <cellStyle name="Good" xfId="52" xr:uid="{00000000-0005-0000-0000-000036000000}"/>
    <cellStyle name="Heading 1" xfId="53" xr:uid="{00000000-0005-0000-0000-000037000000}"/>
    <cellStyle name="Heading 2" xfId="54" xr:uid="{00000000-0005-0000-0000-000038000000}"/>
    <cellStyle name="Heading 3" xfId="55" xr:uid="{00000000-0005-0000-0000-000039000000}"/>
    <cellStyle name="Heading 4" xfId="56" xr:uid="{00000000-0005-0000-0000-00003A000000}"/>
    <cellStyle name="Input" xfId="57" xr:uid="{00000000-0005-0000-0000-00003B000000}"/>
    <cellStyle name="Input 2" xfId="115" xr:uid="{00000000-0005-0000-0000-00003C000000}"/>
    <cellStyle name="Input 2 2" xfId="133" xr:uid="{00000000-0005-0000-0000-00003D000000}"/>
    <cellStyle name="Input 3" xfId="132" xr:uid="{00000000-0005-0000-0000-00003E000000}"/>
    <cellStyle name="Linked Cell" xfId="58" xr:uid="{00000000-0005-0000-0000-00003F000000}"/>
    <cellStyle name="Neutral" xfId="59" xr:uid="{00000000-0005-0000-0000-000040000000}"/>
    <cellStyle name="Note" xfId="60" xr:uid="{00000000-0005-0000-0000-000041000000}"/>
    <cellStyle name="Note 2" xfId="116" xr:uid="{00000000-0005-0000-0000-000042000000}"/>
    <cellStyle name="Note 2 2" xfId="135" xr:uid="{00000000-0005-0000-0000-000043000000}"/>
    <cellStyle name="Note 3" xfId="134" xr:uid="{00000000-0005-0000-0000-000044000000}"/>
    <cellStyle name="Output" xfId="61" xr:uid="{00000000-0005-0000-0000-000045000000}"/>
    <cellStyle name="Output 2" xfId="117" xr:uid="{00000000-0005-0000-0000-000046000000}"/>
    <cellStyle name="Output 2 2" xfId="137" xr:uid="{00000000-0005-0000-0000-000047000000}"/>
    <cellStyle name="Output 2 2 2" xfId="158" xr:uid="{00000000-0005-0000-0000-000048000000}"/>
    <cellStyle name="Output 3" xfId="136" xr:uid="{00000000-0005-0000-0000-000049000000}"/>
    <cellStyle name="Output 3 2" xfId="159" xr:uid="{00000000-0005-0000-0000-00004A000000}"/>
    <cellStyle name="RowLevel_0" xfId="62" xr:uid="{00000000-0005-0000-0000-00004B000000}"/>
    <cellStyle name="Title" xfId="63" xr:uid="{00000000-0005-0000-0000-00004C000000}"/>
    <cellStyle name="Total" xfId="64" xr:uid="{00000000-0005-0000-0000-00004D000000}"/>
    <cellStyle name="Total 2" xfId="118" xr:uid="{00000000-0005-0000-0000-00004E000000}"/>
    <cellStyle name="Total 2 2" xfId="139" xr:uid="{00000000-0005-0000-0000-00004F000000}"/>
    <cellStyle name="Total 3" xfId="138" xr:uid="{00000000-0005-0000-0000-000050000000}"/>
    <cellStyle name="Warning Text" xfId="65" xr:uid="{00000000-0005-0000-0000-000051000000}"/>
    <cellStyle name="Гиперссылка" xfId="66" builtinId="8"/>
    <cellStyle name="Гиперссылка 2" xfId="67" xr:uid="{00000000-0005-0000-0000-000053000000}"/>
    <cellStyle name="Гиперссылка 3" xfId="68" xr:uid="{00000000-0005-0000-0000-000054000000}"/>
    <cellStyle name="Гиперссылка 4" xfId="69" xr:uid="{00000000-0005-0000-0000-000055000000}"/>
    <cellStyle name="Обычный" xfId="0" builtinId="0"/>
    <cellStyle name="Обычный 2" xfId="70" xr:uid="{00000000-0005-0000-0000-000057000000}"/>
    <cellStyle name="Обычный 2 2" xfId="71" xr:uid="{00000000-0005-0000-0000-000058000000}"/>
    <cellStyle name="Обычный 2 3" xfId="72" xr:uid="{00000000-0005-0000-0000-000059000000}"/>
    <cellStyle name="Обычный 3" xfId="73" xr:uid="{00000000-0005-0000-0000-00005A000000}"/>
    <cellStyle name="Обычный 3 2" xfId="74" xr:uid="{00000000-0005-0000-0000-00005B000000}"/>
    <cellStyle name="Обычный 3 3" xfId="75" xr:uid="{00000000-0005-0000-0000-00005C000000}"/>
    <cellStyle name="Обычный 4" xfId="76" xr:uid="{00000000-0005-0000-0000-00005D000000}"/>
    <cellStyle name="Обычный 4 2" xfId="77" xr:uid="{00000000-0005-0000-0000-00005E000000}"/>
    <cellStyle name="Обычный 5" xfId="78" xr:uid="{00000000-0005-0000-0000-00005F000000}"/>
    <cellStyle name="Обычный 5 2" xfId="79" xr:uid="{00000000-0005-0000-0000-000060000000}"/>
    <cellStyle name="Обычный 5 3" xfId="80" xr:uid="{00000000-0005-0000-0000-000061000000}"/>
    <cellStyle name="Обычный 6" xfId="81" xr:uid="{00000000-0005-0000-0000-000062000000}"/>
    <cellStyle name="Обычный 6 2" xfId="82" xr:uid="{00000000-0005-0000-0000-000063000000}"/>
    <cellStyle name="Обычный 6 2 2" xfId="83" xr:uid="{00000000-0005-0000-0000-000064000000}"/>
    <cellStyle name="Обычный 6 2 2 2" xfId="119" xr:uid="{00000000-0005-0000-0000-000065000000}"/>
    <cellStyle name="Обычный 6 2 2 2 2" xfId="143" xr:uid="{00000000-0005-0000-0000-000066000000}"/>
    <cellStyle name="Обычный 6 2 2 2 2 2" xfId="164" xr:uid="{00000000-0005-0000-0000-000067000000}"/>
    <cellStyle name="Обычный 6 2 2 2 3" xfId="163" xr:uid="{00000000-0005-0000-0000-000068000000}"/>
    <cellStyle name="Обычный 6 2 2 3" xfId="142" xr:uid="{00000000-0005-0000-0000-000069000000}"/>
    <cellStyle name="Обычный 6 2 2 3 2" xfId="165" xr:uid="{00000000-0005-0000-0000-00006A000000}"/>
    <cellStyle name="Обычный 6 2 2 4" xfId="162" xr:uid="{00000000-0005-0000-0000-00006B000000}"/>
    <cellStyle name="Обычный 6 2 3" xfId="120" xr:uid="{00000000-0005-0000-0000-00006C000000}"/>
    <cellStyle name="Обычный 6 2 3 2" xfId="144" xr:uid="{00000000-0005-0000-0000-00006D000000}"/>
    <cellStyle name="Обычный 6 2 3 2 2" xfId="167" xr:uid="{00000000-0005-0000-0000-00006E000000}"/>
    <cellStyle name="Обычный 6 2 3 3" xfId="166" xr:uid="{00000000-0005-0000-0000-00006F000000}"/>
    <cellStyle name="Обычный 6 2 4" xfId="141" xr:uid="{00000000-0005-0000-0000-000070000000}"/>
    <cellStyle name="Обычный 6 2 4 2" xfId="168" xr:uid="{00000000-0005-0000-0000-000071000000}"/>
    <cellStyle name="Обычный 6 2 5" xfId="161" xr:uid="{00000000-0005-0000-0000-000072000000}"/>
    <cellStyle name="Обычный 6 3" xfId="84" xr:uid="{00000000-0005-0000-0000-000073000000}"/>
    <cellStyle name="Обычный 6 3 2" xfId="121" xr:uid="{00000000-0005-0000-0000-000074000000}"/>
    <cellStyle name="Обычный 6 3 2 2" xfId="146" xr:uid="{00000000-0005-0000-0000-000075000000}"/>
    <cellStyle name="Обычный 6 3 2 2 2" xfId="171" xr:uid="{00000000-0005-0000-0000-000076000000}"/>
    <cellStyle name="Обычный 6 3 2 3" xfId="170" xr:uid="{00000000-0005-0000-0000-000077000000}"/>
    <cellStyle name="Обычный 6 3 3" xfId="145" xr:uid="{00000000-0005-0000-0000-000078000000}"/>
    <cellStyle name="Обычный 6 3 3 2" xfId="172" xr:uid="{00000000-0005-0000-0000-000079000000}"/>
    <cellStyle name="Обычный 6 3 4" xfId="169" xr:uid="{00000000-0005-0000-0000-00007A000000}"/>
    <cellStyle name="Обычный 6 4" xfId="122" xr:uid="{00000000-0005-0000-0000-00007B000000}"/>
    <cellStyle name="Обычный 6 4 2" xfId="147" xr:uid="{00000000-0005-0000-0000-00007C000000}"/>
    <cellStyle name="Обычный 6 4 2 2" xfId="174" xr:uid="{00000000-0005-0000-0000-00007D000000}"/>
    <cellStyle name="Обычный 6 4 3" xfId="173" xr:uid="{00000000-0005-0000-0000-00007E000000}"/>
    <cellStyle name="Обычный 6 5" xfId="140" xr:uid="{00000000-0005-0000-0000-00007F000000}"/>
    <cellStyle name="Обычный 6 5 2" xfId="175" xr:uid="{00000000-0005-0000-0000-000080000000}"/>
    <cellStyle name="Обычный 6 6" xfId="160" xr:uid="{00000000-0005-0000-0000-000081000000}"/>
    <cellStyle name="Обычный 7" xfId="128" xr:uid="{00000000-0005-0000-0000-000082000000}"/>
    <cellStyle name="Процентный 2" xfId="129" xr:uid="{00000000-0005-0000-0000-000083000000}"/>
    <cellStyle name="好" xfId="85" xr:uid="{00000000-0005-0000-0000-000084000000}"/>
    <cellStyle name="好_H.264 DVR(HVR)_0ct" xfId="86" xr:uid="{00000000-0005-0000-0000-000085000000}"/>
    <cellStyle name="差" xfId="87" xr:uid="{00000000-0005-0000-0000-000086000000}"/>
    <cellStyle name="差_H.264 DVR(HVR)_0ct" xfId="88" xr:uid="{00000000-0005-0000-0000-000087000000}"/>
    <cellStyle name="常规 2" xfId="89" xr:uid="{00000000-0005-0000-0000-000088000000}"/>
    <cellStyle name="常规_2012年8月深圳市翔飞科技有限公司数字产品报价单(20120727)" xfId="90" xr:uid="{00000000-0005-0000-0000-000089000000}"/>
    <cellStyle name="强调文字颜色 1" xfId="91" xr:uid="{00000000-0005-0000-0000-00008A000000}"/>
    <cellStyle name="强调文字颜色 2" xfId="92" xr:uid="{00000000-0005-0000-0000-00008B000000}"/>
    <cellStyle name="强调文字颜色 3" xfId="93" xr:uid="{00000000-0005-0000-0000-00008C000000}"/>
    <cellStyle name="强调文字颜色 4" xfId="94" xr:uid="{00000000-0005-0000-0000-00008D000000}"/>
    <cellStyle name="强调文字颜色 5" xfId="95" xr:uid="{00000000-0005-0000-0000-00008E000000}"/>
    <cellStyle name="强调文字颜色 6" xfId="96" xr:uid="{00000000-0005-0000-0000-00008F000000}"/>
    <cellStyle name="标题" xfId="97" xr:uid="{00000000-0005-0000-0000-000090000000}"/>
    <cellStyle name="标题 1" xfId="98" xr:uid="{00000000-0005-0000-0000-000091000000}"/>
    <cellStyle name="标题 2" xfId="99" xr:uid="{00000000-0005-0000-0000-000092000000}"/>
    <cellStyle name="标题 3" xfId="100" xr:uid="{00000000-0005-0000-0000-000093000000}"/>
    <cellStyle name="标题 4" xfId="101" xr:uid="{00000000-0005-0000-0000-000094000000}"/>
    <cellStyle name="样式 1" xfId="102" xr:uid="{00000000-0005-0000-0000-000095000000}"/>
    <cellStyle name="检查单元格" xfId="103" xr:uid="{00000000-0005-0000-0000-000096000000}"/>
    <cellStyle name="汇总" xfId="104" xr:uid="{00000000-0005-0000-0000-000097000000}"/>
    <cellStyle name="汇总 2" xfId="123" xr:uid="{00000000-0005-0000-0000-000098000000}"/>
    <cellStyle name="汇总 2 2" xfId="149" xr:uid="{00000000-0005-0000-0000-000099000000}"/>
    <cellStyle name="汇总 3" xfId="148" xr:uid="{00000000-0005-0000-0000-00009A000000}"/>
    <cellStyle name="注释" xfId="105" xr:uid="{00000000-0005-0000-0000-00009B000000}"/>
    <cellStyle name="注释 2" xfId="124" xr:uid="{00000000-0005-0000-0000-00009C000000}"/>
    <cellStyle name="注释 2 2" xfId="151" xr:uid="{00000000-0005-0000-0000-00009D000000}"/>
    <cellStyle name="注释 3" xfId="150" xr:uid="{00000000-0005-0000-0000-00009E000000}"/>
    <cellStyle name="解释性文本" xfId="106" xr:uid="{00000000-0005-0000-0000-00009F000000}"/>
    <cellStyle name="警告文本" xfId="107" xr:uid="{00000000-0005-0000-0000-0000A0000000}"/>
    <cellStyle name="计算" xfId="108" xr:uid="{00000000-0005-0000-0000-0000A1000000}"/>
    <cellStyle name="计算 2" xfId="125" xr:uid="{00000000-0005-0000-0000-0000A2000000}"/>
    <cellStyle name="计算 2 2" xfId="153" xr:uid="{00000000-0005-0000-0000-0000A3000000}"/>
    <cellStyle name="计算 3" xfId="152" xr:uid="{00000000-0005-0000-0000-0000A4000000}"/>
    <cellStyle name="超链接_2013.11.4 IP camera price " xfId="109" xr:uid="{00000000-0005-0000-0000-0000A5000000}"/>
    <cellStyle name="输入" xfId="110" xr:uid="{00000000-0005-0000-0000-0000A6000000}"/>
    <cellStyle name="输入 2" xfId="126" xr:uid="{00000000-0005-0000-0000-0000A7000000}"/>
    <cellStyle name="输入 2 2" xfId="155" xr:uid="{00000000-0005-0000-0000-0000A8000000}"/>
    <cellStyle name="输入 3" xfId="154" xr:uid="{00000000-0005-0000-0000-0000A9000000}"/>
    <cellStyle name="输出" xfId="111" xr:uid="{00000000-0005-0000-0000-0000AA000000}"/>
    <cellStyle name="输出 2" xfId="127" xr:uid="{00000000-0005-0000-0000-0000AB000000}"/>
    <cellStyle name="输出 2 2" xfId="157" xr:uid="{00000000-0005-0000-0000-0000AC000000}"/>
    <cellStyle name="输出 2 2 2" xfId="176" xr:uid="{00000000-0005-0000-0000-0000AD000000}"/>
    <cellStyle name="输出 3" xfId="156" xr:uid="{00000000-0005-0000-0000-0000AE000000}"/>
    <cellStyle name="输出 3 2" xfId="177" xr:uid="{00000000-0005-0000-0000-0000AF000000}"/>
    <cellStyle name="适中" xfId="112" xr:uid="{00000000-0005-0000-0000-0000B0000000}"/>
    <cellStyle name="链接单元格" xfId="113" xr:uid="{00000000-0005-0000-0000-0000B1000000}"/>
  </cellStyles>
  <dxfs count="0"/>
  <tableStyles count="0" defaultTableStyle="TableStyleMedium2" defaultPivotStyle="PivotStyleMedium9"/>
  <colors>
    <mruColors>
      <color rgb="FFFF1919"/>
      <color rgb="FF008000"/>
      <color rgb="FF006666"/>
      <color rgb="FF006600"/>
      <color rgb="FF339966"/>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satro-paladin.com/" TargetMode="External"/><Relationship Id="rId2" Type="http://schemas.openxmlformats.org/officeDocument/2006/relationships/image" Target="../media/image1.jpeg"/><Relationship Id="rId1" Type="http://schemas.openxmlformats.org/officeDocument/2006/relationships/hyperlink" Target="https://tantos.pro/" TargetMode="External"/><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8" Type="http://schemas.openxmlformats.org/officeDocument/2006/relationships/image" Target="../media/image6.jpg"/><Relationship Id="rId13" Type="http://schemas.openxmlformats.org/officeDocument/2006/relationships/image" Target="../media/image8.jpg"/><Relationship Id="rId18" Type="http://schemas.openxmlformats.org/officeDocument/2006/relationships/image" Target="../media/image11.jpg"/><Relationship Id="rId3" Type="http://schemas.openxmlformats.org/officeDocument/2006/relationships/hyperlink" Target="https://tantos.pro/komplekty-videodomofonov/mia-kit.html" TargetMode="External"/><Relationship Id="rId7" Type="http://schemas.openxmlformats.org/officeDocument/2006/relationships/hyperlink" Target="https://tantos.pro/komplekty-hd-videodomofonov/neo-hd-se-kit.html" TargetMode="External"/><Relationship Id="rId12" Type="http://schemas.openxmlformats.org/officeDocument/2006/relationships/image" Target="../media/image1.jpeg"/><Relationship Id="rId17" Type="http://schemas.openxmlformats.org/officeDocument/2006/relationships/hyperlink" Target="https://tantos.pro/komplekty-hd-videodomofonov/amelie-hd-se-kit.html" TargetMode="External"/><Relationship Id="rId2" Type="http://schemas.openxmlformats.org/officeDocument/2006/relationships/image" Target="../media/image3.jpeg"/><Relationship Id="rId16" Type="http://schemas.openxmlformats.org/officeDocument/2006/relationships/image" Target="../media/image10.jpg"/><Relationship Id="rId20" Type="http://schemas.openxmlformats.org/officeDocument/2006/relationships/image" Target="../media/image12.jpg"/><Relationship Id="rId1" Type="http://schemas.openxmlformats.org/officeDocument/2006/relationships/hyperlink" Target="https://tantos.pro/komplekty-videodomofonov/lilu-kit.html" TargetMode="External"/><Relationship Id="rId6" Type="http://schemas.openxmlformats.org/officeDocument/2006/relationships/image" Target="../media/image5.jpeg"/><Relationship Id="rId11" Type="http://schemas.openxmlformats.org/officeDocument/2006/relationships/hyperlink" Target="https://tantos.pro/komplekty-videodomofonov/index.html" TargetMode="External"/><Relationship Id="rId5" Type="http://schemas.openxmlformats.org/officeDocument/2006/relationships/hyperlink" Target="https://tantos.pro/komplekty-videodomofonov/amelie-kit.html" TargetMode="External"/><Relationship Id="rId15" Type="http://schemas.openxmlformats.org/officeDocument/2006/relationships/hyperlink" Target="https://tantos.pro/komplekty-hd-videodomofonov/like.html" TargetMode="External"/><Relationship Id="rId10" Type="http://schemas.openxmlformats.org/officeDocument/2006/relationships/image" Target="../media/image7.jpg"/><Relationship Id="rId19" Type="http://schemas.openxmlformats.org/officeDocument/2006/relationships/hyperlink" Target="https://tantos.pro/komplekty-hd-videodomofonov/amelie-hd-x-kit.html" TargetMode="External"/><Relationship Id="rId4" Type="http://schemas.openxmlformats.org/officeDocument/2006/relationships/image" Target="../media/image4.jpeg"/><Relationship Id="rId9" Type="http://schemas.openxmlformats.org/officeDocument/2006/relationships/hyperlink" Target="https://tantos.pro/audiodomofony/ts-203kit.html" TargetMode="External"/><Relationship Id="rId14" Type="http://schemas.openxmlformats.org/officeDocument/2006/relationships/image" Target="../media/image9.gif"/></Relationships>
</file>

<file path=xl/drawings/_rels/drawing3.xml.rels><?xml version="1.0" encoding="UTF-8" standalone="yes"?>
<Relationships xmlns="http://schemas.openxmlformats.org/package/2006/relationships"><Relationship Id="rId117" Type="http://schemas.openxmlformats.org/officeDocument/2006/relationships/image" Target="../media/image9.gif"/><Relationship Id="rId21" Type="http://schemas.openxmlformats.org/officeDocument/2006/relationships/hyperlink" Target="https://tantos.pro/soputstvuyushchee/shleyf-dlya-monitorov-tantos-4h-pinovyy.html" TargetMode="External"/><Relationship Id="rId42" Type="http://schemas.openxmlformats.org/officeDocument/2006/relationships/image" Target="../media/image32.jpg"/><Relationship Id="rId63" Type="http://schemas.openxmlformats.org/officeDocument/2006/relationships/hyperlink" Target="https://tantos.pro/videodomofony-formata-ahd-classic/amelie-slim-hd-se.html" TargetMode="External"/><Relationship Id="rId84" Type="http://schemas.openxmlformats.org/officeDocument/2006/relationships/image" Target="../media/image48.png"/><Relationship Id="rId138" Type="http://schemas.openxmlformats.org/officeDocument/2006/relationships/hyperlink" Target="https://tantos.pro/monitory-domofonov-adaptirovannye/elly-xl-ili-vz-clone.html" TargetMode="External"/><Relationship Id="rId159" Type="http://schemas.openxmlformats.org/officeDocument/2006/relationships/hyperlink" Target="https://tantos.pro/vizivnie-paneli-formata-ahd/ilexa-hd-em-fp.html" TargetMode="External"/><Relationship Id="rId170" Type="http://schemas.openxmlformats.org/officeDocument/2006/relationships/image" Target="../media/image80.jpg"/><Relationship Id="rId107" Type="http://schemas.openxmlformats.org/officeDocument/2006/relationships/hyperlink" Target="https://tantos.pro/monitory-domofonov-classic/lilu-lux.html" TargetMode="External"/><Relationship Id="rId11" Type="http://schemas.openxmlformats.org/officeDocument/2006/relationships/image" Target="../media/image18.png"/><Relationship Id="rId32" Type="http://schemas.openxmlformats.org/officeDocument/2006/relationships/image" Target="../media/image27.png"/><Relationship Id="rId53" Type="http://schemas.openxmlformats.org/officeDocument/2006/relationships/hyperlink" Target="https://tantos.pro/vizivnie-paneli-formata-ahd/walle-hd-1.html" TargetMode="External"/><Relationship Id="rId74" Type="http://schemas.openxmlformats.org/officeDocument/2006/relationships/hyperlink" Target="https://tantos.pro/videodomofony-formata-ahd-promo/marilyn-hd-wi-fi-s.html" TargetMode="External"/><Relationship Id="rId128" Type="http://schemas.openxmlformats.org/officeDocument/2006/relationships/hyperlink" Target="https://tantos.pro/vizivnie-paneli-formata-ahd/ipanel-2-hd-mf.html" TargetMode="External"/><Relationship Id="rId149" Type="http://schemas.openxmlformats.org/officeDocument/2006/relationships/image" Target="../media/image68.jpeg"/><Relationship Id="rId5" Type="http://schemas.openxmlformats.org/officeDocument/2006/relationships/image" Target="../media/image15.png"/><Relationship Id="rId95" Type="http://schemas.openxmlformats.org/officeDocument/2006/relationships/hyperlink" Target="https://tantos.pro/soputstvuyushchee/ts-mop.html" TargetMode="External"/><Relationship Id="rId160" Type="http://schemas.openxmlformats.org/officeDocument/2006/relationships/image" Target="../media/image75.jpeg"/><Relationship Id="rId22" Type="http://schemas.openxmlformats.org/officeDocument/2006/relationships/image" Target="../media/image23.png"/><Relationship Id="rId43" Type="http://schemas.openxmlformats.org/officeDocument/2006/relationships/hyperlink" Target="https://tantos.pro/videodomofony-formata-ahd-classic/amelie-hd-se-m.html" TargetMode="External"/><Relationship Id="rId64" Type="http://schemas.openxmlformats.org/officeDocument/2006/relationships/image" Target="../media/image40.png"/><Relationship Id="rId118" Type="http://schemas.openxmlformats.org/officeDocument/2006/relationships/hyperlink" Target="https://tantos.pro/vyzyvnye-paneli-videodomofonov/stich.html" TargetMode="External"/><Relationship Id="rId139" Type="http://schemas.openxmlformats.org/officeDocument/2006/relationships/hyperlink" Target="https://tantos.pro/monitory-domofonov-adaptirovannye/elly-s-trubkoy-xl-ili-vz.html" TargetMode="External"/><Relationship Id="rId85" Type="http://schemas.openxmlformats.org/officeDocument/2006/relationships/hyperlink" Target="https://tantos.pro/hd-monitory-domofonov-adaptirovannye/neo-hd-se-vz-ili-xl.html" TargetMode="External"/><Relationship Id="rId150" Type="http://schemas.openxmlformats.org/officeDocument/2006/relationships/image" Target="../media/image69.png"/><Relationship Id="rId171" Type="http://schemas.openxmlformats.org/officeDocument/2006/relationships/hyperlink" Target="https://tantos.pro/videodomofony-formata-ahd-promo/violet-hd-wi-fi.html" TargetMode="External"/><Relationship Id="rId12" Type="http://schemas.openxmlformats.org/officeDocument/2006/relationships/hyperlink" Target="https://tantos.pro/soputstvuyushchee/ts-bvg.html" TargetMode="External"/><Relationship Id="rId33" Type="http://schemas.openxmlformats.org/officeDocument/2006/relationships/hyperlink" Target="https://tantos.pro/soputstvuyushchee/kronshteyn-dlya-monitorov-amelie-prime-sd-neo-gsm-serii-lilu.html" TargetMode="External"/><Relationship Id="rId108" Type="http://schemas.openxmlformats.org/officeDocument/2006/relationships/image" Target="../media/image58.png"/><Relationship Id="rId129" Type="http://schemas.openxmlformats.org/officeDocument/2006/relationships/hyperlink" Target="https://tantos.pro/vyzyvnye-paneli-videodomofonov/ipanel-2-1.html" TargetMode="External"/><Relationship Id="rId54" Type="http://schemas.openxmlformats.org/officeDocument/2006/relationships/image" Target="../media/image35.jpeg"/><Relationship Id="rId75" Type="http://schemas.openxmlformats.org/officeDocument/2006/relationships/image" Target="../media/image44.jpg"/><Relationship Id="rId96" Type="http://schemas.openxmlformats.org/officeDocument/2006/relationships/image" Target="../media/image53.jpg"/><Relationship Id="rId140" Type="http://schemas.openxmlformats.org/officeDocument/2006/relationships/hyperlink" Target="https://tantos.pro/monitory-domofonov-adaptirovannye/elly-s-s-trubkoy-xl-ili-vz.html" TargetMode="External"/><Relationship Id="rId161" Type="http://schemas.openxmlformats.org/officeDocument/2006/relationships/image" Target="../media/image76.jpeg"/><Relationship Id="rId1" Type="http://schemas.openxmlformats.org/officeDocument/2006/relationships/image" Target="../media/image13.png"/><Relationship Id="rId6" Type="http://schemas.openxmlformats.org/officeDocument/2006/relationships/hyperlink" Target="https://tantos.pro/vizivnie-paneli-formata-ahd/stich-hd.html" TargetMode="External"/><Relationship Id="rId23" Type="http://schemas.openxmlformats.org/officeDocument/2006/relationships/hyperlink" Target="https://tantos.pro/soputstvuyushchee/shleyf-dlya-monitorov-seriy-lea-selina-rocky-marilyn.html" TargetMode="External"/><Relationship Id="rId28" Type="http://schemas.openxmlformats.org/officeDocument/2006/relationships/hyperlink" Target="https://tantos.pro/soputstvuyushchee/shleyf-dlya-monitorov-hd-se.html" TargetMode="External"/><Relationship Id="rId49" Type="http://schemas.openxmlformats.org/officeDocument/2006/relationships/hyperlink" Target="https://tantos.pro/hd-monitory-domofonov-adaptirovannye/selina-hd-m-tuya-vz-ili-xl.html" TargetMode="External"/><Relationship Id="rId114" Type="http://schemas.openxmlformats.org/officeDocument/2006/relationships/image" Target="../media/image61.jpeg"/><Relationship Id="rId119" Type="http://schemas.openxmlformats.org/officeDocument/2006/relationships/hyperlink" Target="https://tantos.pro/vyzyvnye-paneli-videodomofonov/walle.html" TargetMode="External"/><Relationship Id="rId44" Type="http://schemas.openxmlformats.org/officeDocument/2006/relationships/hyperlink" Target="https://tantos.pro/hd-monitory-domofonov-adaptirovannye/amelie-hd-se-vz-ili-xl.html" TargetMode="External"/><Relationship Id="rId60" Type="http://schemas.openxmlformats.org/officeDocument/2006/relationships/image" Target="../media/image38.jpeg"/><Relationship Id="rId65" Type="http://schemas.openxmlformats.org/officeDocument/2006/relationships/hyperlink" Target="https://tantos.pro/videodomofony-formata-ahd-classic/sherlock-hd-se.html" TargetMode="External"/><Relationship Id="rId81" Type="http://schemas.openxmlformats.org/officeDocument/2006/relationships/image" Target="../media/image47.png"/><Relationship Id="rId86" Type="http://schemas.openxmlformats.org/officeDocument/2006/relationships/image" Target="../media/image49.jpg"/><Relationship Id="rId130" Type="http://schemas.openxmlformats.org/officeDocument/2006/relationships/hyperlink" Target="https://tantos.pro/vyzyvnye-paneli-videodomofonov/ipanel-2.html" TargetMode="External"/><Relationship Id="rId135" Type="http://schemas.openxmlformats.org/officeDocument/2006/relationships/hyperlink" Target="https://tantos.pro/hd-monitory-domofonov-adaptirovannye/stark-hd-se-tuya-vz-ili-xl.html" TargetMode="External"/><Relationship Id="rId151" Type="http://schemas.openxmlformats.org/officeDocument/2006/relationships/hyperlink" Target="https://tantos.pro/hd-monitory-domofonov-adaptirovannye/marilyn-hd-wi-fi-s-xl-ili-vz.html" TargetMode="External"/><Relationship Id="rId156" Type="http://schemas.openxmlformats.org/officeDocument/2006/relationships/hyperlink" Target="https://tantos.pro/vizivnie-paneli-formata-ahd/ilexa-hd-em.html" TargetMode="External"/><Relationship Id="rId172" Type="http://schemas.openxmlformats.org/officeDocument/2006/relationships/hyperlink" Target="https://tantos.pro/videodomofony-formata-ahd-classic/amelie-hd-x.html" TargetMode="External"/><Relationship Id="rId13" Type="http://schemas.openxmlformats.org/officeDocument/2006/relationships/image" Target="../media/image19.png"/><Relationship Id="rId18" Type="http://schemas.openxmlformats.org/officeDocument/2006/relationships/hyperlink" Target="https://tantos.pro/mbp/ts-08-slim-2.html" TargetMode="External"/><Relationship Id="rId39" Type="http://schemas.openxmlformats.org/officeDocument/2006/relationships/hyperlink" Target="https://tantos.pro/videodomofony-formata-ahd-promo/marilyn-hd-s.html" TargetMode="External"/><Relationship Id="rId109" Type="http://schemas.openxmlformats.org/officeDocument/2006/relationships/hyperlink" Target="https://tantos.pro/monitory-domofonov-classic/lilu.html" TargetMode="External"/><Relationship Id="rId34" Type="http://schemas.openxmlformats.org/officeDocument/2006/relationships/image" Target="../media/image28.jpeg"/><Relationship Id="rId50" Type="http://schemas.openxmlformats.org/officeDocument/2006/relationships/hyperlink" Target="https://tantos.pro/arhivnye-modeli-hd-domofonov/selina-hd-m-xl-ili-vz.html" TargetMode="External"/><Relationship Id="rId55" Type="http://schemas.openxmlformats.org/officeDocument/2006/relationships/hyperlink" Target="https://tantos.pro/vizivnie-paneli-formata-ahd/ipanel-2-hd.html" TargetMode="External"/><Relationship Id="rId76" Type="http://schemas.openxmlformats.org/officeDocument/2006/relationships/hyperlink" Target="https://tantos.pro/videodomofony-formata-ahd-classic/loki-hd-se.html" TargetMode="External"/><Relationship Id="rId97" Type="http://schemas.openxmlformats.org/officeDocument/2006/relationships/hyperlink" Target="https://tantos.pro/monitory-domofonov-classic/amelie.html" TargetMode="External"/><Relationship Id="rId104" Type="http://schemas.openxmlformats.org/officeDocument/2006/relationships/hyperlink" Target="https://tantos.pro/monitory-domofonov-classic/elly-trubka.html" TargetMode="External"/><Relationship Id="rId120" Type="http://schemas.openxmlformats.org/officeDocument/2006/relationships/hyperlink" Target="https://tantos.pro/vyzyvnye-paneli-videodomofonov/walle-new.html" TargetMode="External"/><Relationship Id="rId125" Type="http://schemas.openxmlformats.org/officeDocument/2006/relationships/image" Target="../media/image64.jpeg"/><Relationship Id="rId141" Type="http://schemas.openxmlformats.org/officeDocument/2006/relationships/hyperlink" Target="https://tantos.pro/monitory-domofonov-adaptirovannye/lilu-lux-xl-ili-vz.html" TargetMode="External"/><Relationship Id="rId146" Type="http://schemas.openxmlformats.org/officeDocument/2006/relationships/image" Target="../media/image67.jpg"/><Relationship Id="rId167" Type="http://schemas.openxmlformats.org/officeDocument/2006/relationships/image" Target="../media/image1.jpeg"/><Relationship Id="rId7" Type="http://schemas.openxmlformats.org/officeDocument/2006/relationships/image" Target="../media/image16.jpeg"/><Relationship Id="rId71" Type="http://schemas.openxmlformats.org/officeDocument/2006/relationships/image" Target="../media/image43.png"/><Relationship Id="rId92" Type="http://schemas.openxmlformats.org/officeDocument/2006/relationships/image" Target="../media/image51.jpg"/><Relationship Id="rId162" Type="http://schemas.openxmlformats.org/officeDocument/2006/relationships/hyperlink" Target="https://tantos.pro/soputstvuyushchee/ts-kvp.html" TargetMode="External"/><Relationship Id="rId2" Type="http://schemas.openxmlformats.org/officeDocument/2006/relationships/hyperlink" Target="https://tantos.pro/videodomofony-formata-ahd-promo/marilyn-hd-wi-fi-ips.html" TargetMode="External"/><Relationship Id="rId29" Type="http://schemas.openxmlformats.org/officeDocument/2006/relationships/hyperlink" Target="https://tantos.pro/soputstvuyushchee/shleyf-dlya-monitorov-hd-se-4-pins.html" TargetMode="External"/><Relationship Id="rId24" Type="http://schemas.openxmlformats.org/officeDocument/2006/relationships/image" Target="../media/image24.png"/><Relationship Id="rId40" Type="http://schemas.openxmlformats.org/officeDocument/2006/relationships/image" Target="../media/image31.png"/><Relationship Id="rId45" Type="http://schemas.openxmlformats.org/officeDocument/2006/relationships/hyperlink" Target="https://tantos.pro/hd-monitory-domofonov-adaptirovannye/amelie-hd-se-m-vz-ili-xl.html" TargetMode="External"/><Relationship Id="rId66" Type="http://schemas.openxmlformats.org/officeDocument/2006/relationships/hyperlink" Target="https://tantos.pro/videodomofony-formata-ahd-classic/stark-hd-se.html" TargetMode="External"/><Relationship Id="rId87" Type="http://schemas.openxmlformats.org/officeDocument/2006/relationships/hyperlink" Target="https://tantos.pro/hd-monitory-domofonov-adaptirovannye/neo-hd-se-tuya-vz-ili-xl.html" TargetMode="External"/><Relationship Id="rId110" Type="http://schemas.openxmlformats.org/officeDocument/2006/relationships/image" Target="../media/image59.jpg"/><Relationship Id="rId115" Type="http://schemas.openxmlformats.org/officeDocument/2006/relationships/hyperlink" Target="https://tantos.pro/monitory-domofonov-classic/ts-ad-1.html" TargetMode="External"/><Relationship Id="rId131" Type="http://schemas.openxmlformats.org/officeDocument/2006/relationships/hyperlink" Target="https://tantos.pro/vyzyvnye-paneli-videodomofonov/ipanel-2-2-abonenta.html" TargetMode="External"/><Relationship Id="rId136" Type="http://schemas.openxmlformats.org/officeDocument/2006/relationships/hyperlink" Target="https://tantos.pro/hd-monitory-domofonov-adaptirovannye/stark-hd-se-vz-ili-xl.html" TargetMode="External"/><Relationship Id="rId157" Type="http://schemas.openxmlformats.org/officeDocument/2006/relationships/image" Target="../media/image73.jpeg"/><Relationship Id="rId61" Type="http://schemas.openxmlformats.org/officeDocument/2006/relationships/hyperlink" Target="https://tantos.pro/vizivnie-paneli-formata-ahd/ipanel-2-hd-metal-4-abonenta.html" TargetMode="External"/><Relationship Id="rId82" Type="http://schemas.openxmlformats.org/officeDocument/2006/relationships/hyperlink" Target="https://tantos.pro/videodomofony-formata-ahd-promo/rocky-hd.html" TargetMode="External"/><Relationship Id="rId152" Type="http://schemas.openxmlformats.org/officeDocument/2006/relationships/image" Target="../media/image70.jpeg"/><Relationship Id="rId173" Type="http://schemas.openxmlformats.org/officeDocument/2006/relationships/image" Target="../media/image81.jpg"/><Relationship Id="rId19" Type="http://schemas.openxmlformats.org/officeDocument/2006/relationships/hyperlink" Target="https://tantos.pro/soputstvuyushchee/ts-nc09.html" TargetMode="External"/><Relationship Id="rId14" Type="http://schemas.openxmlformats.org/officeDocument/2006/relationships/hyperlink" Target="https://tantos.pro/soputstvuyushchee/ts-nc05-1.html" TargetMode="External"/><Relationship Id="rId30" Type="http://schemas.openxmlformats.org/officeDocument/2006/relationships/image" Target="../media/image26.png"/><Relationship Id="rId35" Type="http://schemas.openxmlformats.org/officeDocument/2006/relationships/hyperlink" Target="https://tantos.pro/soputstvuyushchee/ts-br4.html" TargetMode="External"/><Relationship Id="rId56" Type="http://schemas.openxmlformats.org/officeDocument/2006/relationships/image" Target="../media/image36.jpeg"/><Relationship Id="rId77" Type="http://schemas.openxmlformats.org/officeDocument/2006/relationships/image" Target="../media/image45.jpeg"/><Relationship Id="rId100" Type="http://schemas.openxmlformats.org/officeDocument/2006/relationships/image" Target="../media/image55.png"/><Relationship Id="rId105" Type="http://schemas.openxmlformats.org/officeDocument/2006/relationships/image" Target="../media/image57.jpg"/><Relationship Id="rId126" Type="http://schemas.openxmlformats.org/officeDocument/2006/relationships/hyperlink" Target="https://tantos.pro/vizivnie-paneli-formata-ahd/ipanel-2-wg-em-kbd-hd.html" TargetMode="External"/><Relationship Id="rId147" Type="http://schemas.openxmlformats.org/officeDocument/2006/relationships/hyperlink" Target="https://tantos.pro/hd-monitory-domofonov-adaptirovannye/marilyn-hd-s-vz-ili-xl.html" TargetMode="External"/><Relationship Id="rId168" Type="http://schemas.openxmlformats.org/officeDocument/2006/relationships/image" Target="../media/image79.jpg"/><Relationship Id="rId8" Type="http://schemas.openxmlformats.org/officeDocument/2006/relationships/hyperlink" Target="https://tantos.pro/monitory-domofonov-classic/ts-tuya.html" TargetMode="External"/><Relationship Id="rId51" Type="http://schemas.openxmlformats.org/officeDocument/2006/relationships/hyperlink" Target="https://tantos.pro/vizivnie-paneli-formata-ahd/corban-hd.html" TargetMode="External"/><Relationship Id="rId72" Type="http://schemas.openxmlformats.org/officeDocument/2006/relationships/hyperlink" Target="https://tantos.pro/hd-monitory-domofonov-adaptirovannye/amelie-hd-se-slim-vz-ili-xl.html" TargetMode="External"/><Relationship Id="rId93" Type="http://schemas.openxmlformats.org/officeDocument/2006/relationships/hyperlink" Target="https://tantos.pro/soputstvuyushchee/TS-BUZ.html" TargetMode="External"/><Relationship Id="rId98" Type="http://schemas.openxmlformats.org/officeDocument/2006/relationships/image" Target="../media/image54.png"/><Relationship Id="rId121" Type="http://schemas.openxmlformats.org/officeDocument/2006/relationships/image" Target="../media/image62.jpeg"/><Relationship Id="rId142" Type="http://schemas.openxmlformats.org/officeDocument/2006/relationships/hyperlink" Target="https://tantos.pro/monitory-domofonov-adaptirovannye/mia-vz-ili-xl.html" TargetMode="External"/><Relationship Id="rId163" Type="http://schemas.openxmlformats.org/officeDocument/2006/relationships/image" Target="../media/image77.jpeg"/><Relationship Id="rId3" Type="http://schemas.openxmlformats.org/officeDocument/2006/relationships/image" Target="../media/image14.jpeg"/><Relationship Id="rId25" Type="http://schemas.openxmlformats.org/officeDocument/2006/relationships/hyperlink" Target="https://tantos.pro/soputstvuyushchee/shleyf-dlya-monitorov-tantos-5ti-pinovyy.html" TargetMode="External"/><Relationship Id="rId46" Type="http://schemas.openxmlformats.org/officeDocument/2006/relationships/hyperlink" Target="https://tantos.pro/videodomofony-formata-ahd-promo/selina-hd-m-tuya.html" TargetMode="External"/><Relationship Id="rId67" Type="http://schemas.openxmlformats.org/officeDocument/2006/relationships/image" Target="../media/image41.png"/><Relationship Id="rId116" Type="http://schemas.openxmlformats.org/officeDocument/2006/relationships/hyperlink" Target="https://tantos.pro/audiodomofony/ts-au.html" TargetMode="External"/><Relationship Id="rId137" Type="http://schemas.openxmlformats.org/officeDocument/2006/relationships/hyperlink" Target="https://tantos.pro/monitory-domofonov-adaptirovannye/elly-s-xl-ili-vz.html" TargetMode="External"/><Relationship Id="rId158" Type="http://schemas.openxmlformats.org/officeDocument/2006/relationships/image" Target="../media/image74.jpeg"/><Relationship Id="rId20" Type="http://schemas.openxmlformats.org/officeDocument/2006/relationships/image" Target="../media/image22.png"/><Relationship Id="rId41" Type="http://schemas.openxmlformats.org/officeDocument/2006/relationships/hyperlink" Target="https://tantos.pro/videodomofony-formata-ahd-classic/amelie-hd-se.html" TargetMode="External"/><Relationship Id="rId62" Type="http://schemas.openxmlformats.org/officeDocument/2006/relationships/image" Target="../media/image39.jpeg"/><Relationship Id="rId83" Type="http://schemas.openxmlformats.org/officeDocument/2006/relationships/hyperlink" Target="https://tantos.pro/monitory-domofonov-adaptirovannye/ts-au-vz.html" TargetMode="External"/><Relationship Id="rId88" Type="http://schemas.openxmlformats.org/officeDocument/2006/relationships/hyperlink" Target="https://tantos.pro/videodomofony-formata-ahd-classic/neo-hd-se-tuya.html" TargetMode="External"/><Relationship Id="rId111" Type="http://schemas.openxmlformats.org/officeDocument/2006/relationships/hyperlink" Target="https://tantos.pro/monitory-domofonov-adaptirovannye/ts-ad-digital.html" TargetMode="External"/><Relationship Id="rId132" Type="http://schemas.openxmlformats.org/officeDocument/2006/relationships/hyperlink" Target="https://tantos.pro/vyzyvnye-paneli-videodomofonov/ipanel-2-4-abonenta.html" TargetMode="External"/><Relationship Id="rId153" Type="http://schemas.openxmlformats.org/officeDocument/2006/relationships/hyperlink" Target="https://tantos.pro/vizivnie-paneli-formata-ahd/ilexa-hd.html" TargetMode="External"/><Relationship Id="rId15" Type="http://schemas.openxmlformats.org/officeDocument/2006/relationships/image" Target="../media/image20.png"/><Relationship Id="rId36" Type="http://schemas.openxmlformats.org/officeDocument/2006/relationships/image" Target="../media/image29.jpeg"/><Relationship Id="rId57" Type="http://schemas.openxmlformats.org/officeDocument/2006/relationships/hyperlink" Target="https://tantos.pro/vizivnie-paneli-formata-ahd/ipanel-2-hd-metall.html" TargetMode="External"/><Relationship Id="rId106" Type="http://schemas.openxmlformats.org/officeDocument/2006/relationships/hyperlink" Target="https://tantos.pro/monitory-domofonov-classic/elly-s-trubka.html" TargetMode="External"/><Relationship Id="rId127" Type="http://schemas.openxmlformats.org/officeDocument/2006/relationships/image" Target="../media/image65.jpeg"/><Relationship Id="rId10" Type="http://schemas.openxmlformats.org/officeDocument/2006/relationships/hyperlink" Target="https://tantos.pro/soputstvuyushchee/ts-visor-serebro-nikel.html" TargetMode="External"/><Relationship Id="rId31" Type="http://schemas.openxmlformats.org/officeDocument/2006/relationships/hyperlink" Target="https://tantos.pro/soputstvuyushchee/ts-br6.html" TargetMode="External"/><Relationship Id="rId52" Type="http://schemas.openxmlformats.org/officeDocument/2006/relationships/image" Target="../media/image34.jpeg"/><Relationship Id="rId73" Type="http://schemas.openxmlformats.org/officeDocument/2006/relationships/hyperlink" Target="https://tantos.pro/hd-monitory-domofonov-adaptirovannye/rocky-wi-fi-xl-ili-vz-1.html" TargetMode="External"/><Relationship Id="rId78" Type="http://schemas.openxmlformats.org/officeDocument/2006/relationships/hyperlink" Target="https://tantos.pro/videodomofony-formata-ahd-classic/prime-hd-se.html" TargetMode="External"/><Relationship Id="rId94" Type="http://schemas.openxmlformats.org/officeDocument/2006/relationships/image" Target="../media/image52.jpeg"/><Relationship Id="rId99" Type="http://schemas.openxmlformats.org/officeDocument/2006/relationships/hyperlink" Target="https://tantos.pro/monitory-domofonov-promo/mia.html" TargetMode="External"/><Relationship Id="rId101" Type="http://schemas.openxmlformats.org/officeDocument/2006/relationships/hyperlink" Target="https://tantos.pro/monitory-domofonov-classic/elly-s.html" TargetMode="External"/><Relationship Id="rId122" Type="http://schemas.openxmlformats.org/officeDocument/2006/relationships/hyperlink" Target="https://tantos.pro/vizivnie-paneli-formata-ahd/triniti-hd.html" TargetMode="External"/><Relationship Id="rId143" Type="http://schemas.openxmlformats.org/officeDocument/2006/relationships/image" Target="../media/image66.jpeg"/><Relationship Id="rId148" Type="http://schemas.openxmlformats.org/officeDocument/2006/relationships/hyperlink" Target="https://tantos.pro/hd-monitory-domofonov-adaptirovannye/marilyn-hd-wi-fi-ips-xl-ili-vz.html" TargetMode="External"/><Relationship Id="rId164" Type="http://schemas.openxmlformats.org/officeDocument/2006/relationships/hyperlink" Target="https://tantos.pro/ip-domofon-hybrid/like-1.html" TargetMode="External"/><Relationship Id="rId169" Type="http://schemas.openxmlformats.org/officeDocument/2006/relationships/hyperlink" Target="https://tantos.pro/videodomofony-formata-ahd-promo/violet-hd.html" TargetMode="External"/><Relationship Id="rId4" Type="http://schemas.openxmlformats.org/officeDocument/2006/relationships/hyperlink" Target="https://tantos.pro/hd-monitory-domofonov-adaptirovannye/rocky-hd-xl-ili-vz.html" TargetMode="External"/><Relationship Id="rId9" Type="http://schemas.openxmlformats.org/officeDocument/2006/relationships/image" Target="../media/image17.png"/><Relationship Id="rId26" Type="http://schemas.openxmlformats.org/officeDocument/2006/relationships/image" Target="../media/image25.png"/><Relationship Id="rId47" Type="http://schemas.openxmlformats.org/officeDocument/2006/relationships/image" Target="../media/image33.jpg"/><Relationship Id="rId68" Type="http://schemas.openxmlformats.org/officeDocument/2006/relationships/hyperlink" Target="https://tantos.pro/videodomofony-formata-ahd-promo/mia-hd.html" TargetMode="External"/><Relationship Id="rId89" Type="http://schemas.openxmlformats.org/officeDocument/2006/relationships/hyperlink" Target="https://tantos.pro/videodomofony-formata-ahd-classic/stark-hd-se-tuya.html" TargetMode="External"/><Relationship Id="rId112" Type="http://schemas.openxmlformats.org/officeDocument/2006/relationships/image" Target="../media/image60.jpeg"/><Relationship Id="rId133" Type="http://schemas.openxmlformats.org/officeDocument/2006/relationships/hyperlink" Target="https://tantos.pro/monitory-domofonov-adaptirovannye/amalie-new-xl.html" TargetMode="External"/><Relationship Id="rId154" Type="http://schemas.openxmlformats.org/officeDocument/2006/relationships/image" Target="../media/image71.jpeg"/><Relationship Id="rId16" Type="http://schemas.openxmlformats.org/officeDocument/2006/relationships/hyperlink" Target="https://tantos.pro/mbp/ts-08-slim.html" TargetMode="External"/><Relationship Id="rId37" Type="http://schemas.openxmlformats.org/officeDocument/2006/relationships/hyperlink" Target="https://tantos.pro/soputstvuyushchee/ts-br5-1.html" TargetMode="External"/><Relationship Id="rId58" Type="http://schemas.openxmlformats.org/officeDocument/2006/relationships/image" Target="../media/image37.jpeg"/><Relationship Id="rId79" Type="http://schemas.openxmlformats.org/officeDocument/2006/relationships/hyperlink" Target="https://tantos.pro/videodomofony-formata-ahd-classic/neo-hd-se.html" TargetMode="External"/><Relationship Id="rId102" Type="http://schemas.openxmlformats.org/officeDocument/2006/relationships/image" Target="../media/image56.jpg"/><Relationship Id="rId123" Type="http://schemas.openxmlformats.org/officeDocument/2006/relationships/image" Target="../media/image63.jpeg"/><Relationship Id="rId144" Type="http://schemas.openxmlformats.org/officeDocument/2006/relationships/hyperlink" Target="https://tantos.pro/hd-monitory-domofonov-adaptirovannye/mia-hd.html" TargetMode="External"/><Relationship Id="rId90" Type="http://schemas.openxmlformats.org/officeDocument/2006/relationships/image" Target="../media/image50.png"/><Relationship Id="rId165" Type="http://schemas.openxmlformats.org/officeDocument/2006/relationships/image" Target="../media/image78.jpg"/><Relationship Id="rId27" Type="http://schemas.openxmlformats.org/officeDocument/2006/relationships/hyperlink" Target="https://tantos.pro/soputstvuyushchee/shleyf-dlya-monitorov-hd-se-2-pins.html" TargetMode="External"/><Relationship Id="rId48" Type="http://schemas.openxmlformats.org/officeDocument/2006/relationships/hyperlink" Target="https://tantos.pro/videodomofony-formata-ahd-promo/selina-hd-m-2022.html" TargetMode="External"/><Relationship Id="rId69" Type="http://schemas.openxmlformats.org/officeDocument/2006/relationships/image" Target="../media/image42.png"/><Relationship Id="rId113" Type="http://schemas.openxmlformats.org/officeDocument/2006/relationships/hyperlink" Target="https://tantos.pro/audiodomofony/ts-203ha.html" TargetMode="External"/><Relationship Id="rId134" Type="http://schemas.openxmlformats.org/officeDocument/2006/relationships/hyperlink" Target="https://tantos.pro/hd-monitory-domofonov-adaptirovannye/loki-hd-se-vz-ili-xl.html" TargetMode="External"/><Relationship Id="rId80" Type="http://schemas.openxmlformats.org/officeDocument/2006/relationships/image" Target="../media/image46.jpeg"/><Relationship Id="rId155" Type="http://schemas.openxmlformats.org/officeDocument/2006/relationships/image" Target="../media/image72.jpeg"/><Relationship Id="rId17" Type="http://schemas.openxmlformats.org/officeDocument/2006/relationships/image" Target="../media/image21.png"/><Relationship Id="rId38" Type="http://schemas.openxmlformats.org/officeDocument/2006/relationships/image" Target="../media/image30.jpeg"/><Relationship Id="rId59" Type="http://schemas.openxmlformats.org/officeDocument/2006/relationships/hyperlink" Target="https://tantos.pro/vizivnie-paneli-formata-ahd/ipanel-2-hd-metall-2-abonenta.html" TargetMode="External"/><Relationship Id="rId103" Type="http://schemas.openxmlformats.org/officeDocument/2006/relationships/hyperlink" Target="https://tantos.pro/monitory-domofonov-classic/elly.html" TargetMode="External"/><Relationship Id="rId124" Type="http://schemas.openxmlformats.org/officeDocument/2006/relationships/hyperlink" Target="https://tantos.pro/vizivnie-paneli-formata-ahd/ipanel-2-hd-em.html" TargetMode="External"/><Relationship Id="rId70" Type="http://schemas.openxmlformats.org/officeDocument/2006/relationships/hyperlink" Target="https://tantos.pro/videodomofony-formata-ahd-promo/rocky-hd-wi-fi-1.html" TargetMode="External"/><Relationship Id="rId91" Type="http://schemas.openxmlformats.org/officeDocument/2006/relationships/hyperlink" Target="https://tantos.pro/videodomofony-formata-ahd-promo/jolli-hd-wi-fi.html" TargetMode="External"/><Relationship Id="rId145" Type="http://schemas.openxmlformats.org/officeDocument/2006/relationships/hyperlink" Target="https://tantos.pro/hd-monitory-domofonov-adaptirovannye/jolli-hd-wi-fi-xl-ili-vz.html" TargetMode="External"/><Relationship Id="rId166" Type="http://schemas.openxmlformats.org/officeDocument/2006/relationships/hyperlink" Target="https://tantos.pro/domofony/index.html" TargetMode="External"/></Relationships>
</file>

<file path=xl/drawings/_rels/drawing4.xml.rels><?xml version="1.0" encoding="UTF-8" standalone="yes"?>
<Relationships xmlns="http://schemas.openxmlformats.org/package/2006/relationships"><Relationship Id="rId13" Type="http://schemas.openxmlformats.org/officeDocument/2006/relationships/hyperlink" Target="https://tantos.pro/mnogokvartirnye-domofony/ts-tuya.html" TargetMode="External"/><Relationship Id="rId18" Type="http://schemas.openxmlformats.org/officeDocument/2006/relationships/hyperlink" Target="https://tantos.pro/mnogokvartirnye-domofony/ts-nh.html" TargetMode="External"/><Relationship Id="rId26" Type="http://schemas.openxmlformats.org/officeDocument/2006/relationships/image" Target="../media/image93.png"/><Relationship Id="rId39" Type="http://schemas.openxmlformats.org/officeDocument/2006/relationships/image" Target="../media/image99.jpg"/><Relationship Id="rId21" Type="http://schemas.openxmlformats.org/officeDocument/2006/relationships/image" Target="../media/image91.png"/><Relationship Id="rId34" Type="http://schemas.openxmlformats.org/officeDocument/2006/relationships/hyperlink" Target="https://tantos.pro/mnogokvartirnaya-ip-domofoniya/easy-build.html" TargetMode="External"/><Relationship Id="rId42" Type="http://schemas.openxmlformats.org/officeDocument/2006/relationships/hyperlink" Target="https://tantos.pro/mnogokvartirnaya-ip-domofoniya/easy-tube.html" TargetMode="External"/><Relationship Id="rId7" Type="http://schemas.openxmlformats.org/officeDocument/2006/relationships/hyperlink" Target="https://tantos.pro/mnogokvartirnye-domofony/ts-vps-visor.html" TargetMode="External"/><Relationship Id="rId2" Type="http://schemas.openxmlformats.org/officeDocument/2006/relationships/hyperlink" Target="https://tantos.pro/mnogokvartirnaya-ip-domofoniya/easy-flush.html" TargetMode="External"/><Relationship Id="rId16" Type="http://schemas.openxmlformats.org/officeDocument/2006/relationships/image" Target="../media/image88.png"/><Relationship Id="rId29" Type="http://schemas.openxmlformats.org/officeDocument/2006/relationships/hyperlink" Target="https://tantos.pro/mnogokvartirnaya-ip-domofoniya/easymon-4w-poe.html" TargetMode="External"/><Relationship Id="rId1" Type="http://schemas.openxmlformats.org/officeDocument/2006/relationships/image" Target="../media/image13.png"/><Relationship Id="rId6" Type="http://schemas.openxmlformats.org/officeDocument/2006/relationships/image" Target="../media/image84.png"/><Relationship Id="rId11" Type="http://schemas.openxmlformats.org/officeDocument/2006/relationships/hyperlink" Target="https://tantos.pro/mnogokvartirnaya-cvbs-domofoniya/ts-vps-mf-lux-wg.html" TargetMode="External"/><Relationship Id="rId24" Type="http://schemas.openxmlformats.org/officeDocument/2006/relationships/hyperlink" Target="https://tantos.pro/mnogokvartirnye-domofony/ts-nh2.html" TargetMode="External"/><Relationship Id="rId32" Type="http://schemas.openxmlformats.org/officeDocument/2006/relationships/hyperlink" Target="https://tantos.pro/mnogokvartirnaya-ip-domofoniya/easycon.html" TargetMode="External"/><Relationship Id="rId37" Type="http://schemas.openxmlformats.org/officeDocument/2006/relationships/image" Target="../media/image98.jpeg"/><Relationship Id="rId40" Type="http://schemas.openxmlformats.org/officeDocument/2006/relationships/hyperlink" Target="https://tantos.pro/mnogokvartirnye-domofony/ts-ad.html" TargetMode="External"/><Relationship Id="rId45" Type="http://schemas.openxmlformats.org/officeDocument/2006/relationships/image" Target="../media/image1.jpeg"/><Relationship Id="rId5" Type="http://schemas.openxmlformats.org/officeDocument/2006/relationships/image" Target="../media/image83.png"/><Relationship Id="rId15" Type="http://schemas.openxmlformats.org/officeDocument/2006/relationships/hyperlink" Target="https://tantos.pro/mnogokvartirnye-domofony/ts-nv.html" TargetMode="External"/><Relationship Id="rId23" Type="http://schemas.openxmlformats.org/officeDocument/2006/relationships/image" Target="../media/image92.png"/><Relationship Id="rId28" Type="http://schemas.openxmlformats.org/officeDocument/2006/relationships/image" Target="../media/image94.png"/><Relationship Id="rId36" Type="http://schemas.openxmlformats.org/officeDocument/2006/relationships/hyperlink" Target="https://tantos.pro/mnogokvartirnaya-ip-domofoniya/easy-sw.html" TargetMode="External"/><Relationship Id="rId10" Type="http://schemas.openxmlformats.org/officeDocument/2006/relationships/image" Target="../media/image86.jpeg"/><Relationship Id="rId19" Type="http://schemas.openxmlformats.org/officeDocument/2006/relationships/image" Target="../media/image90.png"/><Relationship Id="rId31" Type="http://schemas.openxmlformats.org/officeDocument/2006/relationships/hyperlink" Target="https://tantos.pro/mnogokvartirnaya-ip-domofoniya/easymon-wi-fi-poe.html" TargetMode="External"/><Relationship Id="rId44" Type="http://schemas.openxmlformats.org/officeDocument/2006/relationships/hyperlink" Target="https://tantos.pro/domofony-mnogokvartirnye/index.html" TargetMode="External"/><Relationship Id="rId4" Type="http://schemas.openxmlformats.org/officeDocument/2006/relationships/hyperlink" Target="https://tantos.pro/mnogokvartirnaya-ip-domofoniya/easy-surface.html" TargetMode="External"/><Relationship Id="rId9" Type="http://schemas.openxmlformats.org/officeDocument/2006/relationships/hyperlink" Target="https://tantos.pro/mnogokvartirnaya-cvbs-domofoniya/ts-vps-em-lux-wg.html" TargetMode="External"/><Relationship Id="rId14" Type="http://schemas.openxmlformats.org/officeDocument/2006/relationships/image" Target="../media/image87.png"/><Relationship Id="rId22" Type="http://schemas.openxmlformats.org/officeDocument/2006/relationships/hyperlink" Target="https://tantos.pro/mnogokvartirnye-domofony/ts-pw.html" TargetMode="External"/><Relationship Id="rId27" Type="http://schemas.openxmlformats.org/officeDocument/2006/relationships/hyperlink" Target="https://tantos.pro/mnogokvartirnye-domofony/ts-nc08.html" TargetMode="External"/><Relationship Id="rId30" Type="http://schemas.openxmlformats.org/officeDocument/2006/relationships/image" Target="../media/image95.jpeg"/><Relationship Id="rId35" Type="http://schemas.openxmlformats.org/officeDocument/2006/relationships/image" Target="../media/image97.jpeg"/><Relationship Id="rId43" Type="http://schemas.openxmlformats.org/officeDocument/2006/relationships/image" Target="../media/image100.jpeg"/><Relationship Id="rId8" Type="http://schemas.openxmlformats.org/officeDocument/2006/relationships/image" Target="../media/image85.jpeg"/><Relationship Id="rId3" Type="http://schemas.openxmlformats.org/officeDocument/2006/relationships/image" Target="../media/image82.png"/><Relationship Id="rId12" Type="http://schemas.openxmlformats.org/officeDocument/2006/relationships/hyperlink" Target="https://tantos.pro/mnogokvartirnaya-cvbs-domofoniya/ts-vps-lux.html" TargetMode="External"/><Relationship Id="rId17" Type="http://schemas.openxmlformats.org/officeDocument/2006/relationships/image" Target="../media/image89.png"/><Relationship Id="rId25" Type="http://schemas.openxmlformats.org/officeDocument/2006/relationships/hyperlink" Target="https://tantos.pro/mnogokvartirnye-domofony/ts-nv2.html" TargetMode="External"/><Relationship Id="rId33" Type="http://schemas.openxmlformats.org/officeDocument/2006/relationships/image" Target="../media/image96.jpeg"/><Relationship Id="rId38" Type="http://schemas.openxmlformats.org/officeDocument/2006/relationships/hyperlink" Target="https://ap.tantos.pro/" TargetMode="External"/><Relationship Id="rId46" Type="http://schemas.openxmlformats.org/officeDocument/2006/relationships/image" Target="../media/image101.jpg"/><Relationship Id="rId20" Type="http://schemas.openxmlformats.org/officeDocument/2006/relationships/hyperlink" Target="https://tantos.pro/mnogokvartirnye-domofony/ts-nc.html" TargetMode="External"/><Relationship Id="rId41" Type="http://schemas.openxmlformats.org/officeDocument/2006/relationships/image" Target="../media/image60.jpeg"/></Relationships>
</file>

<file path=xl/drawings/_rels/drawing5.xml.rels><?xml version="1.0" encoding="UTF-8" standalone="yes"?>
<Relationships xmlns="http://schemas.openxmlformats.org/package/2006/relationships"><Relationship Id="rId13" Type="http://schemas.openxmlformats.org/officeDocument/2006/relationships/image" Target="../media/image106.jpeg"/><Relationship Id="rId18" Type="http://schemas.openxmlformats.org/officeDocument/2006/relationships/hyperlink" Target="https://tantos.pro/cillindricheskie-videokamery-ahd/tsc-p5hdv.html" TargetMode="External"/><Relationship Id="rId26" Type="http://schemas.openxmlformats.org/officeDocument/2006/relationships/image" Target="../media/image111.jpeg"/><Relationship Id="rId39" Type="http://schemas.openxmlformats.org/officeDocument/2006/relationships/image" Target="../media/image117.jpeg"/><Relationship Id="rId21" Type="http://schemas.openxmlformats.org/officeDocument/2006/relationships/hyperlink" Target="https://tantos.pro/cillindricheskie-videokamery-ahd/TSc-P5HDf.html" TargetMode="External"/><Relationship Id="rId34" Type="http://schemas.openxmlformats.org/officeDocument/2006/relationships/hyperlink" Target="https://tantos.pro/kupolnye-videokamery-ahd/tsc-e1080puvcv-2.8-12.html" TargetMode="External"/><Relationship Id="rId42" Type="http://schemas.openxmlformats.org/officeDocument/2006/relationships/image" Target="../media/image119.jpeg"/><Relationship Id="rId47" Type="http://schemas.openxmlformats.org/officeDocument/2006/relationships/hyperlink" Target="https://tantos.pro/videonablyudenie-hd/index.html" TargetMode="External"/><Relationship Id="rId7" Type="http://schemas.openxmlformats.org/officeDocument/2006/relationships/image" Target="../media/image105.jpeg"/><Relationship Id="rId2" Type="http://schemas.openxmlformats.org/officeDocument/2006/relationships/hyperlink" Target="https://tantos.pro/videoregistratory-multi/tsr-uv0418-eco.html" TargetMode="External"/><Relationship Id="rId16" Type="http://schemas.openxmlformats.org/officeDocument/2006/relationships/image" Target="../media/image107.jpeg"/><Relationship Id="rId29" Type="http://schemas.openxmlformats.org/officeDocument/2006/relationships/hyperlink" Target="https://tantos.pro/cillindricheskie-videokamery-ahd/tsc-p2fa.html" TargetMode="External"/><Relationship Id="rId11" Type="http://schemas.openxmlformats.org/officeDocument/2006/relationships/hyperlink" Target="https://tantos.pro/videoregistratory-multi/tsr-uv1616.html" TargetMode="External"/><Relationship Id="rId24" Type="http://schemas.openxmlformats.org/officeDocument/2006/relationships/image" Target="../media/image110.jpeg"/><Relationship Id="rId32" Type="http://schemas.openxmlformats.org/officeDocument/2006/relationships/image" Target="../media/image114.jpeg"/><Relationship Id="rId37" Type="http://schemas.openxmlformats.org/officeDocument/2006/relationships/image" Target="../media/image116.jpeg"/><Relationship Id="rId40" Type="http://schemas.openxmlformats.org/officeDocument/2006/relationships/hyperlink" Target="https://tantos.pro/kupolnye-videokamery-ahd/TSc-Ve2HDf.html" TargetMode="External"/><Relationship Id="rId45" Type="http://schemas.openxmlformats.org/officeDocument/2006/relationships/image" Target="../media/image121.jpeg"/><Relationship Id="rId5" Type="http://schemas.openxmlformats.org/officeDocument/2006/relationships/image" Target="../media/image104.jpeg"/><Relationship Id="rId15" Type="http://schemas.openxmlformats.org/officeDocument/2006/relationships/hyperlink" Target="https://tantos.pro/cillindricheskie-videokamery-ahd/TSc-Pe2FN.html" TargetMode="External"/><Relationship Id="rId23" Type="http://schemas.openxmlformats.org/officeDocument/2006/relationships/hyperlink" Target="https://tantos.pro/cillindricheskie-videokamery-ahd/tsc-p1080puvcf.html" TargetMode="External"/><Relationship Id="rId28" Type="http://schemas.openxmlformats.org/officeDocument/2006/relationships/image" Target="../media/image112.jpeg"/><Relationship Id="rId36" Type="http://schemas.openxmlformats.org/officeDocument/2006/relationships/hyperlink" Target="https://tantos.pro/kupolnye-videokamery-ahd/TSc-E5HDf.html" TargetMode="External"/><Relationship Id="rId49" Type="http://schemas.openxmlformats.org/officeDocument/2006/relationships/image" Target="../media/image122.jpg"/><Relationship Id="rId10" Type="http://schemas.openxmlformats.org/officeDocument/2006/relationships/hyperlink" Target="https://tantos.pro/videoregistratory-multi/tsr-uv1612.html" TargetMode="External"/><Relationship Id="rId19" Type="http://schemas.openxmlformats.org/officeDocument/2006/relationships/image" Target="../media/image108.jpeg"/><Relationship Id="rId31" Type="http://schemas.openxmlformats.org/officeDocument/2006/relationships/hyperlink" Target="https://tantos.pro/kupolnye-videokamery-ahd/TSc-Ee2FN.html" TargetMode="External"/><Relationship Id="rId44" Type="http://schemas.openxmlformats.org/officeDocument/2006/relationships/image" Target="../media/image120.jpeg"/><Relationship Id="rId4" Type="http://schemas.openxmlformats.org/officeDocument/2006/relationships/hyperlink" Target="https://tantos.pro/videoregistratory-multi/tsr-uv0819-eco.html" TargetMode="External"/><Relationship Id="rId9" Type="http://schemas.openxmlformats.org/officeDocument/2006/relationships/hyperlink" Target="https://tantos.pro/videoregistratory-multi/tsr-uv0417-eco.html" TargetMode="External"/><Relationship Id="rId14" Type="http://schemas.openxmlformats.org/officeDocument/2006/relationships/hyperlink" Target="https://tantos.pro/videoregistratory-multi/tsr-uv1625.html" TargetMode="External"/><Relationship Id="rId22" Type="http://schemas.openxmlformats.org/officeDocument/2006/relationships/image" Target="../media/image109.jpeg"/><Relationship Id="rId27" Type="http://schemas.openxmlformats.org/officeDocument/2006/relationships/hyperlink" Target="https://tantos.pro/cillindricheskie-videokamery-ahd/TSc-P2HDf.html" TargetMode="External"/><Relationship Id="rId30" Type="http://schemas.openxmlformats.org/officeDocument/2006/relationships/image" Target="../media/image113.jpg"/><Relationship Id="rId35" Type="http://schemas.openxmlformats.org/officeDocument/2006/relationships/image" Target="../media/image115.jpeg"/><Relationship Id="rId43" Type="http://schemas.openxmlformats.org/officeDocument/2006/relationships/hyperlink" Target="https://tantos.pro/kupolnye-videokamery-ahd/TSc-E2HDf.html" TargetMode="External"/><Relationship Id="rId48" Type="http://schemas.openxmlformats.org/officeDocument/2006/relationships/image" Target="../media/image1.jpeg"/><Relationship Id="rId8" Type="http://schemas.openxmlformats.org/officeDocument/2006/relationships/hyperlink" Target="https://tantos.pro/videoregistratory-multi/tsr-uv0416-eco.html" TargetMode="External"/><Relationship Id="rId3" Type="http://schemas.openxmlformats.org/officeDocument/2006/relationships/image" Target="../media/image103.png"/><Relationship Id="rId12" Type="http://schemas.openxmlformats.org/officeDocument/2006/relationships/hyperlink" Target="https://tantos.pro/videoregistratory-multi/tsr-uv1622-eco.html" TargetMode="External"/><Relationship Id="rId17" Type="http://schemas.openxmlformats.org/officeDocument/2006/relationships/hyperlink" Target="https://tantos.pro/cillindricheskie-videokamery-ahd/TSc-Pe5FN.html" TargetMode="External"/><Relationship Id="rId25" Type="http://schemas.openxmlformats.org/officeDocument/2006/relationships/hyperlink" Target="https://tantos.pro/cillindricheskie-videokamery-ahd/tsc-pe2hdf.html" TargetMode="External"/><Relationship Id="rId33" Type="http://schemas.openxmlformats.org/officeDocument/2006/relationships/hyperlink" Target="https://tantos.pro/kupolnye-videokamery-ahd/TSc-Ee5FN.html" TargetMode="External"/><Relationship Id="rId38" Type="http://schemas.openxmlformats.org/officeDocument/2006/relationships/hyperlink" Target="https://tantos.pro/kupolnye-videokamery-ahd/tsc-e1080puvcf.html" TargetMode="External"/><Relationship Id="rId46" Type="http://schemas.openxmlformats.org/officeDocument/2006/relationships/hyperlink" Target="https://tantos.pro/videoregistratory-multi/tsr-uv0818.html" TargetMode="External"/><Relationship Id="rId20" Type="http://schemas.openxmlformats.org/officeDocument/2006/relationships/hyperlink" Target="https://tantos.pro/cillindricheskie-videokamery-ahd/tsc-p1080puvcv.html" TargetMode="External"/><Relationship Id="rId41" Type="http://schemas.openxmlformats.org/officeDocument/2006/relationships/image" Target="../media/image118.jpeg"/><Relationship Id="rId1" Type="http://schemas.openxmlformats.org/officeDocument/2006/relationships/image" Target="../media/image102.jpeg"/><Relationship Id="rId6" Type="http://schemas.openxmlformats.org/officeDocument/2006/relationships/hyperlink" Target="https://tantos.pro/videoregistratory-multi/tsr-uv0817.html" TargetMode="External"/></Relationships>
</file>

<file path=xl/drawings/_rels/drawing6.xml.rels><?xml version="1.0" encoding="UTF-8" standalone="yes"?>
<Relationships xmlns="http://schemas.openxmlformats.org/package/2006/relationships"><Relationship Id="rId26" Type="http://schemas.openxmlformats.org/officeDocument/2006/relationships/hyperlink" Target="https://tantos.pro/cilindricheskie/tsi-pe25fp.html" TargetMode="External"/><Relationship Id="rId21" Type="http://schemas.openxmlformats.org/officeDocument/2006/relationships/hyperlink" Target="https://tantos.pro/cilindricheskie/tsi-p2fp.html" TargetMode="External"/><Relationship Id="rId34" Type="http://schemas.openxmlformats.org/officeDocument/2006/relationships/image" Target="../media/image133.jpeg"/><Relationship Id="rId42" Type="http://schemas.openxmlformats.org/officeDocument/2006/relationships/image" Target="../media/image136.jpeg"/><Relationship Id="rId47" Type="http://schemas.openxmlformats.org/officeDocument/2006/relationships/hyperlink" Target="https://tantos.pro/kupol-nye-kamery/tsi-veco25fp.html" TargetMode="External"/><Relationship Id="rId50" Type="http://schemas.openxmlformats.org/officeDocument/2006/relationships/hyperlink" Target="https://tantos.pro/kupol-nye-kamery/tsi-ee50fp.html" TargetMode="External"/><Relationship Id="rId55" Type="http://schemas.openxmlformats.org/officeDocument/2006/relationships/hyperlink" Target="https://tantos.pro/kupol-nye-kamery/tsi-ee85fd.html" TargetMode="External"/><Relationship Id="rId63" Type="http://schemas.openxmlformats.org/officeDocument/2006/relationships/hyperlink" Target="https://tantos.pro/arhivnye-modeli-ip/tsr-nv32452.html" TargetMode="External"/><Relationship Id="rId7" Type="http://schemas.openxmlformats.org/officeDocument/2006/relationships/hyperlink" Target="https://tantos.pro/nvr/tsr-nv08155p.html" TargetMode="External"/><Relationship Id="rId2" Type="http://schemas.openxmlformats.org/officeDocument/2006/relationships/image" Target="../media/image123.jpg"/><Relationship Id="rId16" Type="http://schemas.openxmlformats.org/officeDocument/2006/relationships/image" Target="../media/image127.jpeg"/><Relationship Id="rId29" Type="http://schemas.openxmlformats.org/officeDocument/2006/relationships/image" Target="../media/image132.jpeg"/><Relationship Id="rId11" Type="http://schemas.openxmlformats.org/officeDocument/2006/relationships/hyperlink" Target="https://tantos.pro/nvr/tsr-nv64851.html" TargetMode="External"/><Relationship Id="rId24" Type="http://schemas.openxmlformats.org/officeDocument/2006/relationships/hyperlink" Target="https://tantos.pro/cilindricheskie/tsi-peco25fp.html" TargetMode="External"/><Relationship Id="rId32" Type="http://schemas.openxmlformats.org/officeDocument/2006/relationships/image" Target="../media/image1.jpeg"/><Relationship Id="rId37" Type="http://schemas.openxmlformats.org/officeDocument/2006/relationships/hyperlink" Target="https://tantos.pro/kupol-nye-kamery/tsi-ee25fpn.html" TargetMode="External"/><Relationship Id="rId40" Type="http://schemas.openxmlformats.org/officeDocument/2006/relationships/hyperlink" Target="https://tantos.pro/kupol-nye-kamery/tsi-beco25fp_2024.html" TargetMode="External"/><Relationship Id="rId45" Type="http://schemas.openxmlformats.org/officeDocument/2006/relationships/hyperlink" Target="https://tantos.pro/kupol-nye-kamery/tsi-ve25vpa.html" TargetMode="External"/><Relationship Id="rId53" Type="http://schemas.openxmlformats.org/officeDocument/2006/relationships/hyperlink" Target="https://tantos.pro/kupol-nye-kamery/tsi-dn535f.html" TargetMode="External"/><Relationship Id="rId58" Type="http://schemas.openxmlformats.org/officeDocument/2006/relationships/image" Target="../media/image142.jpeg"/><Relationship Id="rId66" Type="http://schemas.openxmlformats.org/officeDocument/2006/relationships/image" Target="../media/image146.jpg"/><Relationship Id="rId5" Type="http://schemas.openxmlformats.org/officeDocument/2006/relationships/hyperlink" Target="https://tantos.pro/nvr/tsr-nv08154.html" TargetMode="External"/><Relationship Id="rId61" Type="http://schemas.openxmlformats.org/officeDocument/2006/relationships/image" Target="../media/image144.jpg"/><Relationship Id="rId19" Type="http://schemas.openxmlformats.org/officeDocument/2006/relationships/image" Target="../media/image128.jpeg"/><Relationship Id="rId14" Type="http://schemas.openxmlformats.org/officeDocument/2006/relationships/hyperlink" Target="https://tantos.pro/nvr/tsr-nv16255p.html" TargetMode="External"/><Relationship Id="rId22" Type="http://schemas.openxmlformats.org/officeDocument/2006/relationships/image" Target="../media/image129.jpeg"/><Relationship Id="rId27" Type="http://schemas.openxmlformats.org/officeDocument/2006/relationships/image" Target="../media/image131.jpeg"/><Relationship Id="rId30" Type="http://schemas.openxmlformats.org/officeDocument/2006/relationships/hyperlink" Target="https://tantos.pro/cilindricheskie/tsi-pe50fp.html" TargetMode="External"/><Relationship Id="rId35" Type="http://schemas.openxmlformats.org/officeDocument/2006/relationships/hyperlink" Target="https://tantos.pro/cilindricheskie/tsi-pe85fd.html" TargetMode="External"/><Relationship Id="rId43" Type="http://schemas.openxmlformats.org/officeDocument/2006/relationships/hyperlink" Target="https://tantos.pro/kupol-nye-kamery/tsi-eeco25fp_2024.html" TargetMode="External"/><Relationship Id="rId48" Type="http://schemas.openxmlformats.org/officeDocument/2006/relationships/image" Target="../media/image138.jpeg"/><Relationship Id="rId56" Type="http://schemas.openxmlformats.org/officeDocument/2006/relationships/image" Target="../media/image141.jpeg"/><Relationship Id="rId64" Type="http://schemas.openxmlformats.org/officeDocument/2006/relationships/image" Target="../media/image145.jpeg"/><Relationship Id="rId8" Type="http://schemas.openxmlformats.org/officeDocument/2006/relationships/hyperlink" Target="https://tantos.pro/programmnoe-obespechenie/tantos-inview-2-5x.html" TargetMode="External"/><Relationship Id="rId51" Type="http://schemas.openxmlformats.org/officeDocument/2006/relationships/hyperlink" Target="https://tantos.pro/kupol-nye-kamery/tsi-ve50vpa.html" TargetMode="External"/><Relationship Id="rId3" Type="http://schemas.openxmlformats.org/officeDocument/2006/relationships/hyperlink" Target="https://tantos.pro/nvr/tsr-nv16252.html" TargetMode="External"/><Relationship Id="rId12" Type="http://schemas.openxmlformats.org/officeDocument/2006/relationships/image" Target="../media/image126.png"/><Relationship Id="rId17" Type="http://schemas.openxmlformats.org/officeDocument/2006/relationships/image" Target="../media/image9.gif"/><Relationship Id="rId25" Type="http://schemas.openxmlformats.org/officeDocument/2006/relationships/image" Target="../media/image130.jpeg"/><Relationship Id="rId33" Type="http://schemas.openxmlformats.org/officeDocument/2006/relationships/hyperlink" Target="https://tantos.pro/cilindricheskie/tsi-pe50vp.html" TargetMode="External"/><Relationship Id="rId38" Type="http://schemas.openxmlformats.org/officeDocument/2006/relationships/image" Target="../media/image135.jpeg"/><Relationship Id="rId46" Type="http://schemas.openxmlformats.org/officeDocument/2006/relationships/image" Target="../media/image137.jpeg"/><Relationship Id="rId59" Type="http://schemas.openxmlformats.org/officeDocument/2006/relationships/hyperlink" Target="https://tantos.pro/cilindricheskie/tsi-pe25vp.html" TargetMode="External"/><Relationship Id="rId67" Type="http://schemas.openxmlformats.org/officeDocument/2006/relationships/hyperlink" Target="https://tantos.pro/kupol-nye-kamery/tsi-beco55fp.html" TargetMode="External"/><Relationship Id="rId20" Type="http://schemas.openxmlformats.org/officeDocument/2006/relationships/hyperlink" Target="https://tantos.pro/cilindricheskie/tsi-pe50fpn.html" TargetMode="External"/><Relationship Id="rId41" Type="http://schemas.openxmlformats.org/officeDocument/2006/relationships/hyperlink" Target="https://tantos.pro/kupol-nye-kamery/tsi-ee25fp.html" TargetMode="External"/><Relationship Id="rId54" Type="http://schemas.openxmlformats.org/officeDocument/2006/relationships/image" Target="../media/image140.jpeg"/><Relationship Id="rId62" Type="http://schemas.openxmlformats.org/officeDocument/2006/relationships/hyperlink" Target="https://tantos.pro/cilindricheskie/tsi-pe55fd.html" TargetMode="External"/><Relationship Id="rId1" Type="http://schemas.openxmlformats.org/officeDocument/2006/relationships/hyperlink" Target="https://tantos.pro/nvr/tsr-nv16254.html" TargetMode="External"/><Relationship Id="rId6" Type="http://schemas.openxmlformats.org/officeDocument/2006/relationships/hyperlink" Target="https://tantos.pro/nvr/tsr-nv04154.html" TargetMode="External"/><Relationship Id="rId15" Type="http://schemas.openxmlformats.org/officeDocument/2006/relationships/hyperlink" Target="https://tantos.pro/bezopasnyy-region/tsi-pn254vzbr.html" TargetMode="External"/><Relationship Id="rId23" Type="http://schemas.microsoft.com/office/2007/relationships/hdphoto" Target="../media/hdphoto1.wdp"/><Relationship Id="rId28" Type="http://schemas.openxmlformats.org/officeDocument/2006/relationships/hyperlink" Target="https://tantos.pro/cilindricheskie/tsi-peco45fp.html" TargetMode="External"/><Relationship Id="rId36" Type="http://schemas.openxmlformats.org/officeDocument/2006/relationships/image" Target="../media/image134.jpg"/><Relationship Id="rId49" Type="http://schemas.openxmlformats.org/officeDocument/2006/relationships/hyperlink" Target="https://tantos.pro/kupol-nye-kamery/tsi-veco45fp.html" TargetMode="External"/><Relationship Id="rId57" Type="http://schemas.openxmlformats.org/officeDocument/2006/relationships/hyperlink" Target="https://tantos.pro/bezopasnyy-region/tsi-vn254vzbr.html" TargetMode="External"/><Relationship Id="rId10" Type="http://schemas.openxmlformats.org/officeDocument/2006/relationships/hyperlink" Target="https://tantos.pro/nvr/tsr-nv32251.html" TargetMode="External"/><Relationship Id="rId31" Type="http://schemas.openxmlformats.org/officeDocument/2006/relationships/hyperlink" Target="https://tantos.pro/ip-resheniya/index.html" TargetMode="External"/><Relationship Id="rId44" Type="http://schemas.openxmlformats.org/officeDocument/2006/relationships/hyperlink" Target="https://tantos.pro/kupol-nye-kamery/tsi-beco45fp.html" TargetMode="External"/><Relationship Id="rId52" Type="http://schemas.openxmlformats.org/officeDocument/2006/relationships/image" Target="../media/image139.jpeg"/><Relationship Id="rId60" Type="http://schemas.openxmlformats.org/officeDocument/2006/relationships/image" Target="../media/image143.png"/><Relationship Id="rId65" Type="http://schemas.openxmlformats.org/officeDocument/2006/relationships/hyperlink" Target="https://tantos.pro/cilindricheskie/tsi-peco55fp.html" TargetMode="External"/><Relationship Id="rId4" Type="http://schemas.openxmlformats.org/officeDocument/2006/relationships/image" Target="../media/image124.jpeg"/><Relationship Id="rId9" Type="http://schemas.openxmlformats.org/officeDocument/2006/relationships/image" Target="../media/image125.jpeg"/><Relationship Id="rId13" Type="http://schemas.openxmlformats.org/officeDocument/2006/relationships/hyperlink" Target="https://tantos.pro/nvr/tsr-nv04155p.html" TargetMode="External"/><Relationship Id="rId18" Type="http://schemas.openxmlformats.org/officeDocument/2006/relationships/hyperlink" Target="https://tantos.pro/cilindricheskie/tsi-pe25fpn.html" TargetMode="External"/><Relationship Id="rId39" Type="http://schemas.openxmlformats.org/officeDocument/2006/relationships/hyperlink" Target="https://tantos.pro/kupol-nye-kamery/tsi-ee50fpn.html"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50.png"/><Relationship Id="rId13" Type="http://schemas.openxmlformats.org/officeDocument/2006/relationships/hyperlink" Target="https://tantos.pro/telekommunikacionnye-shkafy-i-stoyki/tsn-19-6u450wg-1.html" TargetMode="External"/><Relationship Id="rId18" Type="http://schemas.openxmlformats.org/officeDocument/2006/relationships/image" Target="../media/image155.jpeg"/><Relationship Id="rId26" Type="http://schemas.openxmlformats.org/officeDocument/2006/relationships/image" Target="../media/image160.jpg"/><Relationship Id="rId3" Type="http://schemas.openxmlformats.org/officeDocument/2006/relationships/hyperlink" Target="https://tantos.pro/kommutatory/tsn-epoe-u.html" TargetMode="External"/><Relationship Id="rId21" Type="http://schemas.openxmlformats.org/officeDocument/2006/relationships/image" Target="../media/image157.jpeg"/><Relationship Id="rId7" Type="http://schemas.openxmlformats.org/officeDocument/2006/relationships/image" Target="../media/image9.gif"/><Relationship Id="rId12" Type="http://schemas.openxmlformats.org/officeDocument/2006/relationships/image" Target="../media/image152.gif"/><Relationship Id="rId17" Type="http://schemas.openxmlformats.org/officeDocument/2006/relationships/hyperlink" Target="https://tantos.pro/telekommunikacionnye-shkafy-i-stoyki/tsn-19-6u450wp-1.html" TargetMode="External"/><Relationship Id="rId25" Type="http://schemas.openxmlformats.org/officeDocument/2006/relationships/hyperlink" Target="https://tantos.pro/telekommunikacionnye-shkafy-i-stoyki/tsn-19-6u450wm.html" TargetMode="External"/><Relationship Id="rId2" Type="http://schemas.openxmlformats.org/officeDocument/2006/relationships/image" Target="../media/image147.png"/><Relationship Id="rId16" Type="http://schemas.openxmlformats.org/officeDocument/2006/relationships/image" Target="../media/image154.jpeg"/><Relationship Id="rId20" Type="http://schemas.openxmlformats.org/officeDocument/2006/relationships/image" Target="../media/image156.jpeg"/><Relationship Id="rId29" Type="http://schemas.openxmlformats.org/officeDocument/2006/relationships/hyperlink" Target="https://tantos.pro/telekommunikacionnye-shkafy-i-stoyki/tsn-19-s280c.html" TargetMode="External"/><Relationship Id="rId1" Type="http://schemas.openxmlformats.org/officeDocument/2006/relationships/hyperlink" Target="https://tantos.pro/kommutatory/tsn-gz14pg.html" TargetMode="External"/><Relationship Id="rId6" Type="http://schemas.openxmlformats.org/officeDocument/2006/relationships/image" Target="../media/image149.png"/><Relationship Id="rId11" Type="http://schemas.openxmlformats.org/officeDocument/2006/relationships/image" Target="../media/image151.jpg"/><Relationship Id="rId24" Type="http://schemas.openxmlformats.org/officeDocument/2006/relationships/image" Target="../media/image159.jpg"/><Relationship Id="rId32" Type="http://schemas.openxmlformats.org/officeDocument/2006/relationships/image" Target="../media/image2.jpeg"/><Relationship Id="rId5" Type="http://schemas.openxmlformats.org/officeDocument/2006/relationships/hyperlink" Target="https://tantos.pro/kommutatory/tsn-epoe-3p.html" TargetMode="External"/><Relationship Id="rId15" Type="http://schemas.openxmlformats.org/officeDocument/2006/relationships/hyperlink" Target="https://tantos.pro/telekommunikacionnye-shkafy-i-stoyki/tsn-19-6u450wm-1.html" TargetMode="External"/><Relationship Id="rId23" Type="http://schemas.openxmlformats.org/officeDocument/2006/relationships/hyperlink" Target="https://tantos.pro/telekommunikacionnye-shkafy-i-stoyki/tsn-19-6u450wg.html" TargetMode="External"/><Relationship Id="rId28" Type="http://schemas.openxmlformats.org/officeDocument/2006/relationships/image" Target="../media/image161.jpg"/><Relationship Id="rId10" Type="http://schemas.openxmlformats.org/officeDocument/2006/relationships/image" Target="../media/image1.jpeg"/><Relationship Id="rId19" Type="http://schemas.openxmlformats.org/officeDocument/2006/relationships/hyperlink" Target="https://tantos.pro/telekommunikacionnye-shkafy-i-stoyki/tsn-19-pdu8ps14.html" TargetMode="External"/><Relationship Id="rId31" Type="http://schemas.openxmlformats.org/officeDocument/2006/relationships/hyperlink" Target="https://satro-paladin.com/" TargetMode="External"/><Relationship Id="rId4" Type="http://schemas.openxmlformats.org/officeDocument/2006/relationships/image" Target="../media/image148.jpg"/><Relationship Id="rId9" Type="http://schemas.openxmlformats.org/officeDocument/2006/relationships/hyperlink" Target="https://tantos.pro/network/index.html" TargetMode="External"/><Relationship Id="rId14" Type="http://schemas.openxmlformats.org/officeDocument/2006/relationships/image" Target="../media/image153.jpeg"/><Relationship Id="rId22" Type="http://schemas.openxmlformats.org/officeDocument/2006/relationships/image" Target="../media/image158.jpeg"/><Relationship Id="rId27" Type="http://schemas.openxmlformats.org/officeDocument/2006/relationships/hyperlink" Target="https://tantos.pro/telekommunikacionnye-shkafy-i-stoyki/tsn-19-6u450wp.html" TargetMode="External"/><Relationship Id="rId30" Type="http://schemas.openxmlformats.org/officeDocument/2006/relationships/image" Target="../media/image162.jpeg"/></Relationships>
</file>

<file path=xl/drawings/_rels/drawing8.xml.rels><?xml version="1.0" encoding="UTF-8" standalone="yes"?>
<Relationships xmlns="http://schemas.openxmlformats.org/package/2006/relationships"><Relationship Id="rId117" Type="http://schemas.openxmlformats.org/officeDocument/2006/relationships/image" Target="../media/image219.jpeg"/><Relationship Id="rId299" Type="http://schemas.openxmlformats.org/officeDocument/2006/relationships/image" Target="../media/image312.png"/><Relationship Id="rId21" Type="http://schemas.openxmlformats.org/officeDocument/2006/relationships/image" Target="../media/image173.png"/><Relationship Id="rId63" Type="http://schemas.openxmlformats.org/officeDocument/2006/relationships/image" Target="../media/image193.png"/><Relationship Id="rId159" Type="http://schemas.openxmlformats.org/officeDocument/2006/relationships/hyperlink" Target="https://tantos.pro/radio_control/TSt-100HS2.html" TargetMode="External"/><Relationship Id="rId170" Type="http://schemas.openxmlformats.org/officeDocument/2006/relationships/image" Target="../media/image245.jpg"/><Relationship Id="rId226" Type="http://schemas.openxmlformats.org/officeDocument/2006/relationships/hyperlink" Target="https://tantos.pro/oborudovanie-skud/index.html" TargetMode="External"/><Relationship Id="rId268" Type="http://schemas.openxmlformats.org/officeDocument/2006/relationships/hyperlink" Target="https://tantos.pro/identifikatory-i-aksessuary/ts-combi-emf.html" TargetMode="External"/><Relationship Id="rId32" Type="http://schemas.openxmlformats.org/officeDocument/2006/relationships/hyperlink" Target="https://tantos.pro/aksessuary/ts-lm180.html" TargetMode="External"/><Relationship Id="rId74" Type="http://schemas.openxmlformats.org/officeDocument/2006/relationships/hyperlink" Target="https://tantos.pro/knopki-vyhoda/pte-301.html" TargetMode="External"/><Relationship Id="rId128" Type="http://schemas.openxmlformats.org/officeDocument/2006/relationships/hyperlink" Target="https://tantos.pro/aksessuary/ts-ml300-ru1.html" TargetMode="External"/><Relationship Id="rId5" Type="http://schemas.openxmlformats.org/officeDocument/2006/relationships/hyperlink" Target="https://tantos.pro/identifikatory-i-aksessuary/ts-bdg-h.html" TargetMode="External"/><Relationship Id="rId181" Type="http://schemas.openxmlformats.org/officeDocument/2006/relationships/image" Target="../media/image250.jpg"/><Relationship Id="rId237" Type="http://schemas.openxmlformats.org/officeDocument/2006/relationships/hyperlink" Target="https://tantos.pro/aksessuary/ts-el2370ss.html" TargetMode="External"/><Relationship Id="rId279" Type="http://schemas.openxmlformats.org/officeDocument/2006/relationships/image" Target="../media/image300.jpeg"/><Relationship Id="rId43" Type="http://schemas.openxmlformats.org/officeDocument/2006/relationships/image" Target="../media/image183.png"/><Relationship Id="rId139" Type="http://schemas.openxmlformats.org/officeDocument/2006/relationships/image" Target="../media/image229.jpeg"/><Relationship Id="rId290" Type="http://schemas.openxmlformats.org/officeDocument/2006/relationships/image" Target="../media/image306.jpeg"/><Relationship Id="rId85" Type="http://schemas.openxmlformats.org/officeDocument/2006/relationships/image" Target="../media/image203.png"/><Relationship Id="rId150" Type="http://schemas.openxmlformats.org/officeDocument/2006/relationships/image" Target="../media/image235.jpg"/><Relationship Id="rId192" Type="http://schemas.openxmlformats.org/officeDocument/2006/relationships/image" Target="../media/image255.jpeg"/><Relationship Id="rId206" Type="http://schemas.openxmlformats.org/officeDocument/2006/relationships/hyperlink" Target="https://tantos.pro/identifikatory-i-aksessuary/em-marine-tolstaya-ts.html" TargetMode="External"/><Relationship Id="rId248" Type="http://schemas.openxmlformats.org/officeDocument/2006/relationships/image" Target="../media/image284.jpeg"/><Relationship Id="rId12" Type="http://schemas.openxmlformats.org/officeDocument/2006/relationships/hyperlink" Target="https://tantos.pro/identifikatory-i-aksessuary/ts-card-sticker.html" TargetMode="External"/><Relationship Id="rId108" Type="http://schemas.openxmlformats.org/officeDocument/2006/relationships/hyperlink" Target="https://tantos.pro/knopki-vyhoda/ts-clack-green.html" TargetMode="External"/><Relationship Id="rId54" Type="http://schemas.openxmlformats.org/officeDocument/2006/relationships/hyperlink" Target="https://tantos.pro/knopki-vyhoda/ts-magic.html" TargetMode="External"/><Relationship Id="rId96" Type="http://schemas.openxmlformats.org/officeDocument/2006/relationships/hyperlink" Target="https://tantos.pro/identifikatory-i-aksessuary/smart-braslet-ts-s-zastezhkoy.html" TargetMode="External"/><Relationship Id="rId161" Type="http://schemas.openxmlformats.org/officeDocument/2006/relationships/hyperlink" Target="https://tantos.pro/radio_control/TSt-100HS.html" TargetMode="External"/><Relationship Id="rId217" Type="http://schemas.openxmlformats.org/officeDocument/2006/relationships/image" Target="../media/image267.jpeg"/><Relationship Id="rId6" Type="http://schemas.openxmlformats.org/officeDocument/2006/relationships/image" Target="../media/image165.png"/><Relationship Id="rId238" Type="http://schemas.openxmlformats.org/officeDocument/2006/relationships/image" Target="../media/image279.jpeg"/><Relationship Id="rId259" Type="http://schemas.openxmlformats.org/officeDocument/2006/relationships/hyperlink" Target="https://tantos.pro/dvernye-dovodchiki/ts-dc-skol-zyashchiy-kanal.html" TargetMode="External"/><Relationship Id="rId23" Type="http://schemas.openxmlformats.org/officeDocument/2006/relationships/hyperlink" Target="https://tantos.pro/aksessuary/ts-zl500.html" TargetMode="External"/><Relationship Id="rId119" Type="http://schemas.openxmlformats.org/officeDocument/2006/relationships/image" Target="../media/image220.jpeg"/><Relationship Id="rId270" Type="http://schemas.openxmlformats.org/officeDocument/2006/relationships/hyperlink" Target="https://tantos.pro/elektromagnitnye-zamki-i-aksessuary/ts-ml60.html" TargetMode="External"/><Relationship Id="rId291" Type="http://schemas.openxmlformats.org/officeDocument/2006/relationships/image" Target="../media/image307.jpeg"/><Relationship Id="rId44" Type="http://schemas.openxmlformats.org/officeDocument/2006/relationships/hyperlink" Target="https://tantos.pro/identifikatory-i-aksessuary/RW1990_iButton_TS_cherny.html" TargetMode="External"/><Relationship Id="rId65" Type="http://schemas.openxmlformats.org/officeDocument/2006/relationships/image" Target="../media/image194.png"/><Relationship Id="rId86" Type="http://schemas.openxmlformats.org/officeDocument/2006/relationships/hyperlink" Target="https://tantos.pro/knopki-vyhoda/kryshka-smennaya-dlya-ts-erbutton.html" TargetMode="External"/><Relationship Id="rId130" Type="http://schemas.openxmlformats.org/officeDocument/2006/relationships/hyperlink" Target="https://tantos.pro/aksessuary/ts-ml300-ru2.html" TargetMode="External"/><Relationship Id="rId151" Type="http://schemas.openxmlformats.org/officeDocument/2006/relationships/hyperlink" Target="https://tantos.pro/kodonabornye-paneli/ts-kbd-bio-2.html" TargetMode="External"/><Relationship Id="rId172" Type="http://schemas.openxmlformats.org/officeDocument/2006/relationships/image" Target="../media/image246.jpeg"/><Relationship Id="rId193" Type="http://schemas.openxmlformats.org/officeDocument/2006/relationships/image" Target="../media/image152.gif"/><Relationship Id="rId207" Type="http://schemas.openxmlformats.org/officeDocument/2006/relationships/image" Target="../media/image262.jpeg"/><Relationship Id="rId228" Type="http://schemas.openxmlformats.org/officeDocument/2006/relationships/image" Target="../media/image272.jpeg"/><Relationship Id="rId249" Type="http://schemas.openxmlformats.org/officeDocument/2006/relationships/hyperlink" Target="https://tantos.pro/dvernye-dovodchiki/ts-dc-rychag.html" TargetMode="External"/><Relationship Id="rId13" Type="http://schemas.openxmlformats.org/officeDocument/2006/relationships/image" Target="../media/image169.png"/><Relationship Id="rId109" Type="http://schemas.openxmlformats.org/officeDocument/2006/relationships/image" Target="../media/image214.png"/><Relationship Id="rId260" Type="http://schemas.openxmlformats.org/officeDocument/2006/relationships/image" Target="../media/image289.jpeg"/><Relationship Id="rId281" Type="http://schemas.openxmlformats.org/officeDocument/2006/relationships/image" Target="../media/image301.jpeg"/><Relationship Id="rId34" Type="http://schemas.openxmlformats.org/officeDocument/2006/relationships/hyperlink" Target="https://tantos.pro/aksessuary/ts-lm500.html" TargetMode="External"/><Relationship Id="rId55" Type="http://schemas.openxmlformats.org/officeDocument/2006/relationships/image" Target="../media/image189.png"/><Relationship Id="rId76" Type="http://schemas.openxmlformats.org/officeDocument/2006/relationships/hyperlink" Target="https://tantos.pro/ograzhdeniya/tsb-v.html" TargetMode="External"/><Relationship Id="rId97" Type="http://schemas.openxmlformats.org/officeDocument/2006/relationships/hyperlink" Target="https://tantos.pro/identifikatory-i-aksessuary/ts-str.html" TargetMode="External"/><Relationship Id="rId120" Type="http://schemas.openxmlformats.org/officeDocument/2006/relationships/hyperlink" Target="https://tantos.pro/schityvateli-kart/ts-rdr-e-metal-w-26.html" TargetMode="External"/><Relationship Id="rId141" Type="http://schemas.openxmlformats.org/officeDocument/2006/relationships/hyperlink" Target="https://tantos.pro/aksessuary/abk-404.html" TargetMode="External"/><Relationship Id="rId7" Type="http://schemas.openxmlformats.org/officeDocument/2006/relationships/hyperlink" Target="https://tantos.pro/identifikatory-i-aksessuary/ts-bdg-v.html" TargetMode="External"/><Relationship Id="rId162" Type="http://schemas.openxmlformats.org/officeDocument/2006/relationships/image" Target="../media/image241.jpg"/><Relationship Id="rId183" Type="http://schemas.openxmlformats.org/officeDocument/2006/relationships/image" Target="../media/image251.jpeg"/><Relationship Id="rId218" Type="http://schemas.openxmlformats.org/officeDocument/2006/relationships/image" Target="../media/image268.jpeg"/><Relationship Id="rId239" Type="http://schemas.openxmlformats.org/officeDocument/2006/relationships/hyperlink" Target="https://tantos.pro/aksessuary/ts-el2369st.html" TargetMode="External"/><Relationship Id="rId250" Type="http://schemas.openxmlformats.org/officeDocument/2006/relationships/image" Target="../media/image285.jpeg"/><Relationship Id="rId271" Type="http://schemas.openxmlformats.org/officeDocument/2006/relationships/image" Target="../media/image297.jpeg"/><Relationship Id="rId292" Type="http://schemas.openxmlformats.org/officeDocument/2006/relationships/hyperlink" Target="https://tantos.pro/identifikatory-i-aksessuary/ts-lrtag1.html" TargetMode="External"/><Relationship Id="rId24" Type="http://schemas.openxmlformats.org/officeDocument/2006/relationships/hyperlink" Target="https://tantos.pro/aksessuary/ts-ml180.html" TargetMode="External"/><Relationship Id="rId45" Type="http://schemas.openxmlformats.org/officeDocument/2006/relationships/image" Target="../media/image184.png"/><Relationship Id="rId66" Type="http://schemas.openxmlformats.org/officeDocument/2006/relationships/hyperlink" Target="https://tantos.pro/ograzhdeniya/tsb-mk.html" TargetMode="External"/><Relationship Id="rId87" Type="http://schemas.openxmlformats.org/officeDocument/2006/relationships/image" Target="../media/image204.jpeg"/><Relationship Id="rId110" Type="http://schemas.openxmlformats.org/officeDocument/2006/relationships/hyperlink" Target="https://tantos.pro/knopki-vyhoda/ts-clack-light.html" TargetMode="External"/><Relationship Id="rId131" Type="http://schemas.openxmlformats.org/officeDocument/2006/relationships/image" Target="../media/image225.jpeg"/><Relationship Id="rId152" Type="http://schemas.openxmlformats.org/officeDocument/2006/relationships/image" Target="../media/image236.jpeg"/><Relationship Id="rId173" Type="http://schemas.openxmlformats.org/officeDocument/2006/relationships/hyperlink" Target="https://tantos.pro/radio_control/tst-trs-4r.html" TargetMode="External"/><Relationship Id="rId194" Type="http://schemas.openxmlformats.org/officeDocument/2006/relationships/hyperlink" Target="https://tantos.pro/radio_control/tst-100hk.html#specification" TargetMode="External"/><Relationship Id="rId208" Type="http://schemas.openxmlformats.org/officeDocument/2006/relationships/hyperlink" Target="https://tantos.pro/identifikatory-i-aksessuary/em-marine-tonkaya-ts.html" TargetMode="External"/><Relationship Id="rId229" Type="http://schemas.openxmlformats.org/officeDocument/2006/relationships/image" Target="../media/image273.jpeg"/><Relationship Id="rId240" Type="http://schemas.openxmlformats.org/officeDocument/2006/relationships/image" Target="../media/image280.jpg"/><Relationship Id="rId261" Type="http://schemas.openxmlformats.org/officeDocument/2006/relationships/image" Target="../media/image290.jpg"/><Relationship Id="rId14" Type="http://schemas.openxmlformats.org/officeDocument/2006/relationships/hyperlink" Target="https://tantos.pro/knopki-vyhoda/ts-erbutton.html" TargetMode="External"/><Relationship Id="rId35" Type="http://schemas.openxmlformats.org/officeDocument/2006/relationships/image" Target="../media/image179.png"/><Relationship Id="rId56" Type="http://schemas.openxmlformats.org/officeDocument/2006/relationships/hyperlink" Target="https://tantos.pro/kodonabornye-paneli/ts-rdr-bio-3.html" TargetMode="External"/><Relationship Id="rId77" Type="http://schemas.openxmlformats.org/officeDocument/2006/relationships/image" Target="../media/image200.png"/><Relationship Id="rId100" Type="http://schemas.openxmlformats.org/officeDocument/2006/relationships/image" Target="../media/image210.jpeg"/><Relationship Id="rId282" Type="http://schemas.openxmlformats.org/officeDocument/2006/relationships/hyperlink" Target="https://tantos.pro/schityvateli-kart/ts-rdr-e-rondo.html" TargetMode="External"/><Relationship Id="rId8" Type="http://schemas.openxmlformats.org/officeDocument/2006/relationships/image" Target="../media/image166.png"/><Relationship Id="rId98" Type="http://schemas.openxmlformats.org/officeDocument/2006/relationships/image" Target="../media/image209.png"/><Relationship Id="rId121" Type="http://schemas.openxmlformats.org/officeDocument/2006/relationships/image" Target="../media/image221.jpeg"/><Relationship Id="rId142" Type="http://schemas.openxmlformats.org/officeDocument/2006/relationships/image" Target="../media/image230.jpg"/><Relationship Id="rId163" Type="http://schemas.openxmlformats.org/officeDocument/2006/relationships/hyperlink" Target="https://tantos.pro/radio_control/tst-100ht.html" TargetMode="External"/><Relationship Id="rId184" Type="http://schemas.openxmlformats.org/officeDocument/2006/relationships/hyperlink" Target="https://tantos.pro/elektromehanicheskie-zashchelki-i-aksessuary/ts-sl4no.html" TargetMode="External"/><Relationship Id="rId219" Type="http://schemas.openxmlformats.org/officeDocument/2006/relationships/hyperlink" Target="https://tantos.pro/schityvateli-kart/ts-lr500.html" TargetMode="External"/><Relationship Id="rId230" Type="http://schemas.openxmlformats.org/officeDocument/2006/relationships/image" Target="../media/image274.jpeg"/><Relationship Id="rId251" Type="http://schemas.openxmlformats.org/officeDocument/2006/relationships/hyperlink" Target="https://tantos.pro/dvernye-dovodchiki/ts-dc045.html" TargetMode="External"/><Relationship Id="rId25" Type="http://schemas.openxmlformats.org/officeDocument/2006/relationships/image" Target="../media/image174.png"/><Relationship Id="rId46" Type="http://schemas.openxmlformats.org/officeDocument/2006/relationships/hyperlink" Target="https://tantos.pro/identifikatory-i-aksessuary/smart-karta-ts-tolstaya-mifare-13-56mgc-1k.html" TargetMode="External"/><Relationship Id="rId67" Type="http://schemas.openxmlformats.org/officeDocument/2006/relationships/image" Target="../media/image195.png"/><Relationship Id="rId272" Type="http://schemas.openxmlformats.org/officeDocument/2006/relationships/hyperlink" Target="https://tantos.pro/elektromagnitnye-zamki-i-aksessuary/ts-ml180d.html" TargetMode="External"/><Relationship Id="rId293" Type="http://schemas.openxmlformats.org/officeDocument/2006/relationships/image" Target="../media/image308.jpeg"/><Relationship Id="rId88" Type="http://schemas.openxmlformats.org/officeDocument/2006/relationships/hyperlink" Target="https://tantos.pro/identifikatory-i-aksessuary/em-marine-braslet-ts.html" TargetMode="External"/><Relationship Id="rId111" Type="http://schemas.openxmlformats.org/officeDocument/2006/relationships/image" Target="../media/image215.png"/><Relationship Id="rId132" Type="http://schemas.openxmlformats.org/officeDocument/2006/relationships/hyperlink" Target="https://tantos.pro/kodonabornye-paneli/ts-kbd-emf-plastic.html" TargetMode="External"/><Relationship Id="rId153" Type="http://schemas.openxmlformats.org/officeDocument/2006/relationships/hyperlink" Target="https://tantos.pro/kodonabornye-paneli/ts-kbd-bio-wi-fi.html" TargetMode="External"/><Relationship Id="rId174" Type="http://schemas.openxmlformats.org/officeDocument/2006/relationships/image" Target="../media/image247.jpg"/><Relationship Id="rId195" Type="http://schemas.openxmlformats.org/officeDocument/2006/relationships/image" Target="../media/image256.jpeg"/><Relationship Id="rId209" Type="http://schemas.openxmlformats.org/officeDocument/2006/relationships/image" Target="../media/image263.jpg"/><Relationship Id="rId220" Type="http://schemas.openxmlformats.org/officeDocument/2006/relationships/image" Target="../media/image269.jpeg"/><Relationship Id="rId241" Type="http://schemas.openxmlformats.org/officeDocument/2006/relationships/hyperlink" Target="https://tantos.pro/aksessuary/trd-1086c.html" TargetMode="External"/><Relationship Id="rId15" Type="http://schemas.openxmlformats.org/officeDocument/2006/relationships/image" Target="../media/image170.png"/><Relationship Id="rId36" Type="http://schemas.openxmlformats.org/officeDocument/2006/relationships/hyperlink" Target="https://tantos.pro/aksessuary/ts-u180.html" TargetMode="External"/><Relationship Id="rId57" Type="http://schemas.openxmlformats.org/officeDocument/2006/relationships/image" Target="../media/image190.png"/><Relationship Id="rId262" Type="http://schemas.openxmlformats.org/officeDocument/2006/relationships/hyperlink" Target="https://rigel.tantos.pro/" TargetMode="External"/><Relationship Id="rId283" Type="http://schemas.openxmlformats.org/officeDocument/2006/relationships/image" Target="../media/image302.jpeg"/><Relationship Id="rId78" Type="http://schemas.openxmlformats.org/officeDocument/2006/relationships/hyperlink" Target="https://tantos.pro/ograzhdeniya/tsb-vk.html" TargetMode="External"/><Relationship Id="rId99" Type="http://schemas.openxmlformats.org/officeDocument/2006/relationships/hyperlink" Target="https://tantos.pro/ograzhdeniya/tsb-vr.html" TargetMode="External"/><Relationship Id="rId101" Type="http://schemas.openxmlformats.org/officeDocument/2006/relationships/hyperlink" Target="https://tantos.pro/schityvateli-kart/ts-rdr-qr2-em.html" TargetMode="External"/><Relationship Id="rId122" Type="http://schemas.openxmlformats.org/officeDocument/2006/relationships/hyperlink" Target="https://tantos.pro/schityvateli-kart/ts-rdr-mf-metal.html" TargetMode="External"/><Relationship Id="rId143" Type="http://schemas.openxmlformats.org/officeDocument/2006/relationships/image" Target="../media/image231.jpg"/><Relationship Id="rId164" Type="http://schemas.openxmlformats.org/officeDocument/2006/relationships/image" Target="../media/image242.jpg"/><Relationship Id="rId185" Type="http://schemas.openxmlformats.org/officeDocument/2006/relationships/image" Target="../media/image252.jpeg"/><Relationship Id="rId9" Type="http://schemas.openxmlformats.org/officeDocument/2006/relationships/hyperlink" Target="https://tantos.pro/knopki-vyhoda/ho-02.html" TargetMode="External"/><Relationship Id="rId210" Type="http://schemas.openxmlformats.org/officeDocument/2006/relationships/hyperlink" Target="https://tantos.pro/schityvateli-kart/ts-relay.html" TargetMode="External"/><Relationship Id="rId26" Type="http://schemas.openxmlformats.org/officeDocument/2006/relationships/hyperlink" Target="https://tantos.pro/aksessuary/ts-ml300.html" TargetMode="External"/><Relationship Id="rId231" Type="http://schemas.openxmlformats.org/officeDocument/2006/relationships/image" Target="../media/image275.jpeg"/><Relationship Id="rId252" Type="http://schemas.openxmlformats.org/officeDocument/2006/relationships/image" Target="../media/image286.jpeg"/><Relationship Id="rId273" Type="http://schemas.openxmlformats.org/officeDocument/2006/relationships/image" Target="../media/image298.jpg"/><Relationship Id="rId294" Type="http://schemas.openxmlformats.org/officeDocument/2006/relationships/hyperlink" Target="https://tantos.pro/identifikatory-i-aksessuary/ts-lrtag2.html" TargetMode="External"/><Relationship Id="rId47" Type="http://schemas.openxmlformats.org/officeDocument/2006/relationships/image" Target="../media/image185.png"/><Relationship Id="rId68" Type="http://schemas.openxmlformats.org/officeDocument/2006/relationships/hyperlink" Target="https://tantos.pro/ograzhdeniya/tsb-tk.html" TargetMode="External"/><Relationship Id="rId89" Type="http://schemas.openxmlformats.org/officeDocument/2006/relationships/image" Target="../media/image205.png"/><Relationship Id="rId112" Type="http://schemas.openxmlformats.org/officeDocument/2006/relationships/hyperlink" Target="https://tantos.pro/schityvateli-kart/ts-rdr-e.html" TargetMode="External"/><Relationship Id="rId133" Type="http://schemas.openxmlformats.org/officeDocument/2006/relationships/image" Target="../media/image226.jpeg"/><Relationship Id="rId154" Type="http://schemas.openxmlformats.org/officeDocument/2006/relationships/image" Target="../media/image237.jpeg"/><Relationship Id="rId175" Type="http://schemas.openxmlformats.org/officeDocument/2006/relationships/image" Target="../media/image248.jpg"/><Relationship Id="rId196" Type="http://schemas.openxmlformats.org/officeDocument/2006/relationships/hyperlink" Target="https://tantos.pro/aksessuary/cilindr-dlya-ts-el2369-classic.html" TargetMode="External"/><Relationship Id="rId200" Type="http://schemas.openxmlformats.org/officeDocument/2006/relationships/hyperlink" Target="https://tantos.pro/aksessuary/cilindr-dlya-ts-el2369st.html" TargetMode="External"/><Relationship Id="rId16" Type="http://schemas.openxmlformats.org/officeDocument/2006/relationships/hyperlink" Target="https://tantos.pro/identifikatory-i-aksessuary/ts-retractor-02.html" TargetMode="External"/><Relationship Id="rId221" Type="http://schemas.openxmlformats.org/officeDocument/2006/relationships/image" Target="../media/image9.gif"/><Relationship Id="rId242" Type="http://schemas.openxmlformats.org/officeDocument/2006/relationships/image" Target="../media/image281.jpeg"/><Relationship Id="rId263" Type="http://schemas.openxmlformats.org/officeDocument/2006/relationships/image" Target="../media/image291.jpeg"/><Relationship Id="rId284" Type="http://schemas.openxmlformats.org/officeDocument/2006/relationships/image" Target="../media/image303.jpeg"/><Relationship Id="rId37" Type="http://schemas.openxmlformats.org/officeDocument/2006/relationships/image" Target="../media/image180.png"/><Relationship Id="rId58" Type="http://schemas.openxmlformats.org/officeDocument/2006/relationships/hyperlink" Target="https://tantos.pro/schityvateli-kart/ts-rdr-usb-em.html" TargetMode="External"/><Relationship Id="rId79" Type="http://schemas.openxmlformats.org/officeDocument/2006/relationships/hyperlink" Target="https://tantos.pro/ograzhdeniya/tsb-h.html" TargetMode="External"/><Relationship Id="rId102" Type="http://schemas.openxmlformats.org/officeDocument/2006/relationships/image" Target="../media/image211.png"/><Relationship Id="rId123" Type="http://schemas.openxmlformats.org/officeDocument/2006/relationships/hyperlink" Target="https://tantos.pro/schityvateli-kart/ts-rdr-ehmf-metal.html" TargetMode="External"/><Relationship Id="rId144" Type="http://schemas.openxmlformats.org/officeDocument/2006/relationships/image" Target="../media/image232.jpg"/><Relationship Id="rId90" Type="http://schemas.openxmlformats.org/officeDocument/2006/relationships/image" Target="../media/image206.png"/><Relationship Id="rId165" Type="http://schemas.openxmlformats.org/officeDocument/2006/relationships/hyperlink" Target="https://tantos.pro/radio_control/tst-100hb.html" TargetMode="External"/><Relationship Id="rId186" Type="http://schemas.openxmlformats.org/officeDocument/2006/relationships/hyperlink" Target="https://tantos.pro/elektromehanicheskie-zashchelki-i-aksessuary/ts-sl4ns.html" TargetMode="External"/><Relationship Id="rId211" Type="http://schemas.openxmlformats.org/officeDocument/2006/relationships/image" Target="../media/image264.jpg"/><Relationship Id="rId232" Type="http://schemas.openxmlformats.org/officeDocument/2006/relationships/image" Target="../media/image276.jpeg"/><Relationship Id="rId253" Type="http://schemas.openxmlformats.org/officeDocument/2006/relationships/hyperlink" Target="https://tantos.pro/dvernye-dovodchiki/ts-dc065.html" TargetMode="External"/><Relationship Id="rId274" Type="http://schemas.openxmlformats.org/officeDocument/2006/relationships/hyperlink" Target="https://tantos.pro/elektromagnitnye-zamki-i-aksessuary/ts-ml280d.html" TargetMode="External"/><Relationship Id="rId295" Type="http://schemas.openxmlformats.org/officeDocument/2006/relationships/image" Target="../media/image309.jpeg"/><Relationship Id="rId27" Type="http://schemas.openxmlformats.org/officeDocument/2006/relationships/image" Target="../media/image175.png"/><Relationship Id="rId48" Type="http://schemas.openxmlformats.org/officeDocument/2006/relationships/hyperlink" Target="https://tantos.pro/identifikatory-i-aksessuary/temic-tolstaya-ts.html" TargetMode="External"/><Relationship Id="rId69" Type="http://schemas.openxmlformats.org/officeDocument/2006/relationships/image" Target="../media/image196.png"/><Relationship Id="rId113" Type="http://schemas.openxmlformats.org/officeDocument/2006/relationships/image" Target="../media/image216.jpeg"/><Relationship Id="rId134" Type="http://schemas.openxmlformats.org/officeDocument/2006/relationships/hyperlink" Target="https://tantos.pro/aksessuary/ts-ml300-wp.html" TargetMode="External"/><Relationship Id="rId80" Type="http://schemas.openxmlformats.org/officeDocument/2006/relationships/image" Target="../media/image201.png"/><Relationship Id="rId155" Type="http://schemas.openxmlformats.org/officeDocument/2006/relationships/hyperlink" Target="https://tantos.pro/aksessuary/ts-dh60.html" TargetMode="External"/><Relationship Id="rId176" Type="http://schemas.openxmlformats.org/officeDocument/2006/relationships/hyperlink" Target="https://tantos.pro/identifikatory-i-aksessuary/mifare-card-1k-ts.html" TargetMode="External"/><Relationship Id="rId197" Type="http://schemas.openxmlformats.org/officeDocument/2006/relationships/image" Target="../media/image257.jpg"/><Relationship Id="rId201" Type="http://schemas.openxmlformats.org/officeDocument/2006/relationships/image" Target="../media/image259.jpg"/><Relationship Id="rId222" Type="http://schemas.openxmlformats.org/officeDocument/2006/relationships/hyperlink" Target="https://tantos.pro/identifikatory-i-aksessuary/ts-combi-em.html" TargetMode="External"/><Relationship Id="rId243" Type="http://schemas.openxmlformats.org/officeDocument/2006/relationships/hyperlink" Target="https://tantos.pro/aksessuary/trd-2086c.html" TargetMode="External"/><Relationship Id="rId264" Type="http://schemas.openxmlformats.org/officeDocument/2006/relationships/image" Target="../media/image292.jpg"/><Relationship Id="rId285" Type="http://schemas.openxmlformats.org/officeDocument/2006/relationships/hyperlink" Target="https://tantos.pro/identifikatory-i-aksessuary/ts-hpcard-tonkaya.html" TargetMode="External"/><Relationship Id="rId17" Type="http://schemas.openxmlformats.org/officeDocument/2006/relationships/image" Target="../media/image171.png"/><Relationship Id="rId38" Type="http://schemas.openxmlformats.org/officeDocument/2006/relationships/hyperlink" Target="https://tantos.pro/aksessuary/ts-u300.html" TargetMode="External"/><Relationship Id="rId59" Type="http://schemas.openxmlformats.org/officeDocument/2006/relationships/image" Target="../media/image191.png"/><Relationship Id="rId103" Type="http://schemas.openxmlformats.org/officeDocument/2006/relationships/hyperlink" Target="https://tantos.pro/schityvateli-kart/ts-rdr-qr2-mf.html" TargetMode="External"/><Relationship Id="rId124" Type="http://schemas.openxmlformats.org/officeDocument/2006/relationships/hyperlink" Target="https://tantos.pro/kodonabornye-paneli/ts-kbd-em-rondo.html" TargetMode="External"/><Relationship Id="rId70" Type="http://schemas.openxmlformats.org/officeDocument/2006/relationships/hyperlink" Target="https://tantos.pro/knopki-vyhoda/tde-02.html" TargetMode="External"/><Relationship Id="rId91" Type="http://schemas.openxmlformats.org/officeDocument/2006/relationships/hyperlink" Target="https://tantos.pro/identifikatory-i-aksessuary/em-marine-braslet-ts-pruzhinnyy.html" TargetMode="External"/><Relationship Id="rId145" Type="http://schemas.openxmlformats.org/officeDocument/2006/relationships/hyperlink" Target="https://tantos.pro/schityvateli-kart/kryshka-dlya-ts-rdr-qr.html" TargetMode="External"/><Relationship Id="rId166" Type="http://schemas.openxmlformats.org/officeDocument/2006/relationships/image" Target="../media/image243.jpeg"/><Relationship Id="rId187" Type="http://schemas.openxmlformats.org/officeDocument/2006/relationships/hyperlink" Target="https://tantos.pro/elektromehanicheskie-zashchelki-i-aksessuary/ts-lss.html" TargetMode="External"/><Relationship Id="rId1" Type="http://schemas.openxmlformats.org/officeDocument/2006/relationships/hyperlink" Target="https://tantos.pro/identifikatory-i-aksessuary/em-marine-brelok-ts-blue-white.html" TargetMode="External"/><Relationship Id="rId212" Type="http://schemas.openxmlformats.org/officeDocument/2006/relationships/hyperlink" Target="https://tantos.pro/kodonabornye-paneli/ts-kbd-em2.html" TargetMode="External"/><Relationship Id="rId233" Type="http://schemas.openxmlformats.org/officeDocument/2006/relationships/hyperlink" Target="https://tantos.pro/aksessuary/ts-el2369-classic.html" TargetMode="External"/><Relationship Id="rId254" Type="http://schemas.openxmlformats.org/officeDocument/2006/relationships/image" Target="../media/image287.jpeg"/><Relationship Id="rId28" Type="http://schemas.openxmlformats.org/officeDocument/2006/relationships/hyperlink" Target="https://tantos.pro/aksessuary/ts-ml500.html" TargetMode="External"/><Relationship Id="rId49" Type="http://schemas.openxmlformats.org/officeDocument/2006/relationships/image" Target="../media/image186.png"/><Relationship Id="rId114" Type="http://schemas.openxmlformats.org/officeDocument/2006/relationships/hyperlink" Target="https://tantos.pro/schityvateli-kart/ts-ctr-emf.html" TargetMode="External"/><Relationship Id="rId275" Type="http://schemas.openxmlformats.org/officeDocument/2006/relationships/image" Target="../media/image299.jpeg"/><Relationship Id="rId296" Type="http://schemas.openxmlformats.org/officeDocument/2006/relationships/image" Target="../media/image310.jpeg"/><Relationship Id="rId300" Type="http://schemas.openxmlformats.org/officeDocument/2006/relationships/hyperlink" Target="https://tantos.pro/knopki-vyhoda/ts-click-light.html" TargetMode="External"/><Relationship Id="rId60" Type="http://schemas.openxmlformats.org/officeDocument/2006/relationships/hyperlink" Target="https://tantos.pro/ograzhdeniya/tsb-m.html" TargetMode="External"/><Relationship Id="rId81" Type="http://schemas.openxmlformats.org/officeDocument/2006/relationships/hyperlink" Target="https://tantos.pro/ograzhdeniya/tsb-hl.html" TargetMode="External"/><Relationship Id="rId135" Type="http://schemas.openxmlformats.org/officeDocument/2006/relationships/image" Target="../media/image227.jpeg"/><Relationship Id="rId156" Type="http://schemas.openxmlformats.org/officeDocument/2006/relationships/image" Target="../media/image238.jpg"/><Relationship Id="rId177" Type="http://schemas.openxmlformats.org/officeDocument/2006/relationships/hyperlink" Target="https://tantos.pro/identifikatory-i-aksessuary/temic-tonkaya-ts.html" TargetMode="External"/><Relationship Id="rId198" Type="http://schemas.openxmlformats.org/officeDocument/2006/relationships/hyperlink" Target="https://tantos.pro/aksessuary/cilindr-dlya-ts-el2369ss.html" TargetMode="External"/><Relationship Id="rId202" Type="http://schemas.openxmlformats.org/officeDocument/2006/relationships/hyperlink" Target="https://tantos.pro/aksessuary/cilindr-dlya-ts-el2370ss.html" TargetMode="External"/><Relationship Id="rId223" Type="http://schemas.openxmlformats.org/officeDocument/2006/relationships/image" Target="../media/image270.jpeg"/><Relationship Id="rId244" Type="http://schemas.openxmlformats.org/officeDocument/2006/relationships/image" Target="../media/image282.jpeg"/><Relationship Id="rId18" Type="http://schemas.openxmlformats.org/officeDocument/2006/relationships/hyperlink" Target="https://tantos.pro/identifikatory-i-aksessuary/ts-retractor-01.html" TargetMode="External"/><Relationship Id="rId39" Type="http://schemas.openxmlformats.org/officeDocument/2006/relationships/image" Target="../media/image181.png"/><Relationship Id="rId265" Type="http://schemas.openxmlformats.org/officeDocument/2006/relationships/image" Target="../media/image293.jpeg"/><Relationship Id="rId286" Type="http://schemas.openxmlformats.org/officeDocument/2006/relationships/image" Target="../media/image304.jpeg"/><Relationship Id="rId50" Type="http://schemas.openxmlformats.org/officeDocument/2006/relationships/hyperlink" Target="https://tantos.pro/identifikatory-i-aksessuary/temic-brelok-ts.html" TargetMode="External"/><Relationship Id="rId104" Type="http://schemas.openxmlformats.org/officeDocument/2006/relationships/hyperlink" Target="https://tantos.pro/knopki-vyhoda/ts-notouch-white.html" TargetMode="External"/><Relationship Id="rId125" Type="http://schemas.openxmlformats.org/officeDocument/2006/relationships/image" Target="../media/image222.jpeg"/><Relationship Id="rId146" Type="http://schemas.openxmlformats.org/officeDocument/2006/relationships/image" Target="../media/image233.jpg"/><Relationship Id="rId167" Type="http://schemas.openxmlformats.org/officeDocument/2006/relationships/hyperlink" Target="https://tantos.pro/radio_control/tst-rcv4-250.html" TargetMode="External"/><Relationship Id="rId188" Type="http://schemas.openxmlformats.org/officeDocument/2006/relationships/image" Target="../media/image253.jpeg"/><Relationship Id="rId71" Type="http://schemas.openxmlformats.org/officeDocument/2006/relationships/image" Target="../media/image197.png"/><Relationship Id="rId92" Type="http://schemas.openxmlformats.org/officeDocument/2006/relationships/image" Target="../media/image207.png"/><Relationship Id="rId213" Type="http://schemas.openxmlformats.org/officeDocument/2006/relationships/image" Target="../media/image265.jpeg"/><Relationship Id="rId234" Type="http://schemas.openxmlformats.org/officeDocument/2006/relationships/image" Target="../media/image277.jpeg"/><Relationship Id="rId2" Type="http://schemas.openxmlformats.org/officeDocument/2006/relationships/image" Target="../media/image163.png"/><Relationship Id="rId29" Type="http://schemas.openxmlformats.org/officeDocument/2006/relationships/image" Target="../media/image176.png"/><Relationship Id="rId255" Type="http://schemas.openxmlformats.org/officeDocument/2006/relationships/hyperlink" Target="https://tantos.pro/dvernye-dovodchiki/ts-dc085.html" TargetMode="External"/><Relationship Id="rId276" Type="http://schemas.openxmlformats.org/officeDocument/2006/relationships/hyperlink" Target="https://tantos.pro/elektromagnitnye-zamki-i-aksessuary/ts-lm180d.html" TargetMode="External"/><Relationship Id="rId297" Type="http://schemas.openxmlformats.org/officeDocument/2006/relationships/image" Target="../media/image311.jpeg"/><Relationship Id="rId40" Type="http://schemas.openxmlformats.org/officeDocument/2006/relationships/hyperlink" Target="https://tantos.pro/identifikatory-i-aksessuary/em-marine-brelok-ts.html" TargetMode="External"/><Relationship Id="rId115" Type="http://schemas.openxmlformats.org/officeDocument/2006/relationships/image" Target="../media/image217.jpeg"/><Relationship Id="rId136" Type="http://schemas.openxmlformats.org/officeDocument/2006/relationships/hyperlink" Target="https://tantos.pro/aksessuary/ts-ml500-wp.html" TargetMode="External"/><Relationship Id="rId157" Type="http://schemas.openxmlformats.org/officeDocument/2006/relationships/hyperlink" Target="https://tantos.pro/kodonabornye-paneli/ts-vcontrol.html" TargetMode="External"/><Relationship Id="rId178" Type="http://schemas.openxmlformats.org/officeDocument/2006/relationships/hyperlink" Target="https://tantos.pro/schityvateli-kart/ts-ctr-emf-metal.html" TargetMode="External"/><Relationship Id="rId301" Type="http://schemas.openxmlformats.org/officeDocument/2006/relationships/image" Target="../media/image313.png"/><Relationship Id="rId61" Type="http://schemas.openxmlformats.org/officeDocument/2006/relationships/image" Target="../media/image192.png"/><Relationship Id="rId82" Type="http://schemas.openxmlformats.org/officeDocument/2006/relationships/hyperlink" Target="https://tantos.pro/identifikatory-i-aksessuary/smart-brelok-ts-13-56mgc-1k-sine-belyy.html" TargetMode="External"/><Relationship Id="rId199" Type="http://schemas.openxmlformats.org/officeDocument/2006/relationships/image" Target="../media/image258.jpg"/><Relationship Id="rId203" Type="http://schemas.openxmlformats.org/officeDocument/2006/relationships/image" Target="../media/image260.jpg"/><Relationship Id="rId19" Type="http://schemas.openxmlformats.org/officeDocument/2006/relationships/image" Target="../media/image172.png"/><Relationship Id="rId224" Type="http://schemas.openxmlformats.org/officeDocument/2006/relationships/hyperlink" Target="https://tantos.pro/identifikatory-i-aksessuary/karta-beskontaktnaya-kombinirovannaya-formata-mifare-i-uhf.html" TargetMode="External"/><Relationship Id="rId245" Type="http://schemas.openxmlformats.org/officeDocument/2006/relationships/hyperlink" Target="https://tantos.pro/aksessuary/katushka-dlya-ts-el2369ss-st-ts-el2370ss.html" TargetMode="External"/><Relationship Id="rId266" Type="http://schemas.openxmlformats.org/officeDocument/2006/relationships/image" Target="../media/image294.jpeg"/><Relationship Id="rId287" Type="http://schemas.openxmlformats.org/officeDocument/2006/relationships/hyperlink" Target="https://tantos.pro/identifikatory-i-aksessuary/ts-hpcard-tolstaya.html" TargetMode="External"/><Relationship Id="rId30" Type="http://schemas.openxmlformats.org/officeDocument/2006/relationships/hyperlink" Target="https://tantos.pro/aksessuary/ts-lm300.html" TargetMode="External"/><Relationship Id="rId105" Type="http://schemas.openxmlformats.org/officeDocument/2006/relationships/image" Target="../media/image212.png"/><Relationship Id="rId126" Type="http://schemas.openxmlformats.org/officeDocument/2006/relationships/hyperlink" Target="https://tantos.pro/knopki-vyhoda/ts-notouch-rondo.html" TargetMode="External"/><Relationship Id="rId147" Type="http://schemas.openxmlformats.org/officeDocument/2006/relationships/hyperlink" Target="https://tantos.pro/schityvateli-kart/ts-rdr-qr.html" TargetMode="External"/><Relationship Id="rId168" Type="http://schemas.openxmlformats.org/officeDocument/2006/relationships/image" Target="../media/image244.jpg"/><Relationship Id="rId51" Type="http://schemas.openxmlformats.org/officeDocument/2006/relationships/image" Target="../media/image187.png"/><Relationship Id="rId72" Type="http://schemas.openxmlformats.org/officeDocument/2006/relationships/hyperlink" Target="https://tantos.pro/knopki-vyhoda/tde-02-light.html" TargetMode="External"/><Relationship Id="rId93" Type="http://schemas.openxmlformats.org/officeDocument/2006/relationships/hyperlink" Target="https://tantos.pro/identifikatory-i-aksessuary/em-marin-braslet-ts-s-zastezhkoy.html" TargetMode="External"/><Relationship Id="rId189" Type="http://schemas.openxmlformats.org/officeDocument/2006/relationships/hyperlink" Target="https://tantos.pro/elektromehanicheskie-zashchelki-i-aksessuary/ts-lsl.html" TargetMode="External"/><Relationship Id="rId3" Type="http://schemas.openxmlformats.org/officeDocument/2006/relationships/hyperlink" Target="https://tantos.pro/identifikatory-i-aksessuary/mifare-brelok-1k-ts.html" TargetMode="External"/><Relationship Id="rId214" Type="http://schemas.openxmlformats.org/officeDocument/2006/relationships/hyperlink" Target="https://tantos.pro/kodonabornye-paneli/ts-kbd-em-ip66.html" TargetMode="External"/><Relationship Id="rId235" Type="http://schemas.openxmlformats.org/officeDocument/2006/relationships/hyperlink" Target="https://tantos.pro/aksessuary/ts-el2369ss.html" TargetMode="External"/><Relationship Id="rId256" Type="http://schemas.openxmlformats.org/officeDocument/2006/relationships/hyperlink" Target="https://tantos.pro/dvernye-dovodchiki/ts-dc085-freeze.html" TargetMode="External"/><Relationship Id="rId277" Type="http://schemas.openxmlformats.org/officeDocument/2006/relationships/hyperlink" Target="https://tantos.pro/elektromagnitnye-zamki-i-aksessuary/ts-lm280d.html" TargetMode="External"/><Relationship Id="rId298" Type="http://schemas.openxmlformats.org/officeDocument/2006/relationships/hyperlink" Target="https://tantos.pro/knopki-vyhoda/ts-click.html" TargetMode="External"/><Relationship Id="rId116" Type="http://schemas.openxmlformats.org/officeDocument/2006/relationships/image" Target="../media/image218.jpeg"/><Relationship Id="rId137" Type="http://schemas.openxmlformats.org/officeDocument/2006/relationships/image" Target="../media/image228.jpeg"/><Relationship Id="rId158" Type="http://schemas.openxmlformats.org/officeDocument/2006/relationships/image" Target="../media/image239.jpeg"/><Relationship Id="rId302" Type="http://schemas.openxmlformats.org/officeDocument/2006/relationships/image" Target="../media/image314.jpeg"/><Relationship Id="rId20" Type="http://schemas.openxmlformats.org/officeDocument/2006/relationships/hyperlink" Target="https://tantos.pro/aksessuary/ts-zl180.html" TargetMode="External"/><Relationship Id="rId41" Type="http://schemas.openxmlformats.org/officeDocument/2006/relationships/image" Target="../media/image182.png"/><Relationship Id="rId62" Type="http://schemas.openxmlformats.org/officeDocument/2006/relationships/hyperlink" Target="https://tantos.pro/ograzhdeniya/tsb-mw.html" TargetMode="External"/><Relationship Id="rId83" Type="http://schemas.openxmlformats.org/officeDocument/2006/relationships/image" Target="../media/image202.png"/><Relationship Id="rId179" Type="http://schemas.openxmlformats.org/officeDocument/2006/relationships/image" Target="../media/image249.jpeg"/><Relationship Id="rId190" Type="http://schemas.openxmlformats.org/officeDocument/2006/relationships/image" Target="../media/image254.jpeg"/><Relationship Id="rId204" Type="http://schemas.openxmlformats.org/officeDocument/2006/relationships/hyperlink" Target="https://tantos.pro/aksessuary/ts-eml300.html" TargetMode="External"/><Relationship Id="rId225" Type="http://schemas.openxmlformats.org/officeDocument/2006/relationships/image" Target="../media/image271.jpeg"/><Relationship Id="rId246" Type="http://schemas.openxmlformats.org/officeDocument/2006/relationships/image" Target="../media/image283.jpeg"/><Relationship Id="rId267" Type="http://schemas.openxmlformats.org/officeDocument/2006/relationships/image" Target="../media/image295.jpeg"/><Relationship Id="rId288" Type="http://schemas.openxmlformats.org/officeDocument/2006/relationships/image" Target="../media/image305.jpeg"/><Relationship Id="rId106" Type="http://schemas.openxmlformats.org/officeDocument/2006/relationships/hyperlink" Target="https://tantos.pro/knopki-vyhoda/ts-notouch-ip68.html" TargetMode="External"/><Relationship Id="rId127" Type="http://schemas.openxmlformats.org/officeDocument/2006/relationships/image" Target="../media/image223.jpeg"/><Relationship Id="rId10" Type="http://schemas.openxmlformats.org/officeDocument/2006/relationships/image" Target="../media/image167.png"/><Relationship Id="rId31" Type="http://schemas.openxmlformats.org/officeDocument/2006/relationships/image" Target="../media/image177.png"/><Relationship Id="rId52" Type="http://schemas.openxmlformats.org/officeDocument/2006/relationships/hyperlink" Target="https://tantos.pro/knopki-vyhoda/ts-magic-white.html" TargetMode="External"/><Relationship Id="rId73" Type="http://schemas.openxmlformats.org/officeDocument/2006/relationships/image" Target="../media/image198.png"/><Relationship Id="rId94" Type="http://schemas.openxmlformats.org/officeDocument/2006/relationships/image" Target="../media/image208.png"/><Relationship Id="rId148" Type="http://schemas.openxmlformats.org/officeDocument/2006/relationships/image" Target="../media/image234.jpg"/><Relationship Id="rId169" Type="http://schemas.openxmlformats.org/officeDocument/2006/relationships/hyperlink" Target="https://tantos.pro/radio_control/tst-prg.html" TargetMode="External"/><Relationship Id="rId4" Type="http://schemas.openxmlformats.org/officeDocument/2006/relationships/image" Target="../media/image164.png"/><Relationship Id="rId180" Type="http://schemas.openxmlformats.org/officeDocument/2006/relationships/hyperlink" Target="https://tantos.pro/radio_control/tst-lmp.html" TargetMode="External"/><Relationship Id="rId215" Type="http://schemas.openxmlformats.org/officeDocument/2006/relationships/hyperlink" Target="https://tantos.pro/kodonabornye-paneli/ts-visor-80-h-160.html" TargetMode="External"/><Relationship Id="rId236" Type="http://schemas.openxmlformats.org/officeDocument/2006/relationships/image" Target="../media/image278.jpeg"/><Relationship Id="rId257" Type="http://schemas.openxmlformats.org/officeDocument/2006/relationships/hyperlink" Target="https://tantos.pro/dvernye-dovodchiki/ts-dc120-freeze.html" TargetMode="External"/><Relationship Id="rId278" Type="http://schemas.openxmlformats.org/officeDocument/2006/relationships/hyperlink" Target="https://tantos.pro/elektromehanicheskie-zamki-i-akssesuary/ts-elmotor.html" TargetMode="External"/><Relationship Id="rId303" Type="http://schemas.openxmlformats.org/officeDocument/2006/relationships/image" Target="../media/image315.jpeg"/><Relationship Id="rId42" Type="http://schemas.openxmlformats.org/officeDocument/2006/relationships/hyperlink" Target="https://tantos.pro/identifikatory-i-aksessuary/ds1990a-ibutton-ts.html" TargetMode="External"/><Relationship Id="rId84" Type="http://schemas.openxmlformats.org/officeDocument/2006/relationships/hyperlink" Target="https://tantos.pro/schityvateli-kart/ts-ctr-2.html" TargetMode="External"/><Relationship Id="rId138" Type="http://schemas.openxmlformats.org/officeDocument/2006/relationships/hyperlink" Target="https://tantos.pro/aksessuary/ts-lm300-wp-1.html" TargetMode="External"/><Relationship Id="rId191" Type="http://schemas.openxmlformats.org/officeDocument/2006/relationships/hyperlink" Target="https://tantos.pro/elektromehanicheskie-zashchelki-i-aksessuary/ts-dl.html" TargetMode="External"/><Relationship Id="rId205" Type="http://schemas.openxmlformats.org/officeDocument/2006/relationships/image" Target="../media/image261.jpg"/><Relationship Id="rId247" Type="http://schemas.openxmlformats.org/officeDocument/2006/relationships/hyperlink" Target="https://tantos.pro/aksessuary/katushka-dlya-ts-el2369-classic.html" TargetMode="External"/><Relationship Id="rId107" Type="http://schemas.openxmlformats.org/officeDocument/2006/relationships/image" Target="../media/image213.png"/><Relationship Id="rId289" Type="http://schemas.openxmlformats.org/officeDocument/2006/relationships/hyperlink" Target="https://tantos.pro/identifikatory-i-aksessuary/ts-ic117.html" TargetMode="External"/><Relationship Id="rId11" Type="http://schemas.openxmlformats.org/officeDocument/2006/relationships/image" Target="../media/image168.png"/><Relationship Id="rId53" Type="http://schemas.openxmlformats.org/officeDocument/2006/relationships/image" Target="../media/image188.png"/><Relationship Id="rId149" Type="http://schemas.openxmlformats.org/officeDocument/2006/relationships/hyperlink" Target="https://tantos.pro/knopki-vyhoda/klyuch-dlya-ts-erbutton.html" TargetMode="External"/><Relationship Id="rId95" Type="http://schemas.openxmlformats.org/officeDocument/2006/relationships/hyperlink" Target="https://tantos.pro/identifikatory-i-aksessuary/temic-braslet-ts-pruzhinnyy.html" TargetMode="External"/><Relationship Id="rId160" Type="http://schemas.openxmlformats.org/officeDocument/2006/relationships/image" Target="../media/image240.jpg"/><Relationship Id="rId216" Type="http://schemas.openxmlformats.org/officeDocument/2006/relationships/image" Target="../media/image266.jpeg"/><Relationship Id="rId258" Type="http://schemas.openxmlformats.org/officeDocument/2006/relationships/image" Target="../media/image288.jpeg"/><Relationship Id="rId22" Type="http://schemas.openxmlformats.org/officeDocument/2006/relationships/hyperlink" Target="https://tantos.pro/aksessuary/ts-zl300.html" TargetMode="External"/><Relationship Id="rId64" Type="http://schemas.openxmlformats.org/officeDocument/2006/relationships/hyperlink" Target="https://tantos.pro/ograzhdeniya/tsb-k.html" TargetMode="External"/><Relationship Id="rId118" Type="http://schemas.openxmlformats.org/officeDocument/2006/relationships/hyperlink" Target="https://tantos.pro/schityvateli-kart/ts-rdr-mf.html" TargetMode="External"/><Relationship Id="rId171" Type="http://schemas.openxmlformats.org/officeDocument/2006/relationships/hyperlink" Target="https://tantos.pro/radio_control/tst-atn-433.html" TargetMode="External"/><Relationship Id="rId227" Type="http://schemas.openxmlformats.org/officeDocument/2006/relationships/image" Target="../media/image1.jpeg"/><Relationship Id="rId269" Type="http://schemas.openxmlformats.org/officeDocument/2006/relationships/image" Target="../media/image296.jpeg"/><Relationship Id="rId33" Type="http://schemas.openxmlformats.org/officeDocument/2006/relationships/image" Target="../media/image178.png"/><Relationship Id="rId129" Type="http://schemas.openxmlformats.org/officeDocument/2006/relationships/image" Target="../media/image224.jpeg"/><Relationship Id="rId280" Type="http://schemas.openxmlformats.org/officeDocument/2006/relationships/hyperlink" Target="https://tantos.pro/schityvateli-kart/ts-rdr-e-mini-metall.html" TargetMode="External"/><Relationship Id="rId75" Type="http://schemas.openxmlformats.org/officeDocument/2006/relationships/image" Target="../media/image199.png"/><Relationship Id="rId140" Type="http://schemas.openxmlformats.org/officeDocument/2006/relationships/hyperlink" Target="https://tantos.pro/aksessuary/ts-lm300-wp.html" TargetMode="External"/><Relationship Id="rId182" Type="http://schemas.openxmlformats.org/officeDocument/2006/relationships/hyperlink" Target="https://tantos.pro/radio_control/tst-pht.html" TargetMode="External"/></Relationships>
</file>

<file path=xl/drawings/_rels/drawing9.xml.rels><?xml version="1.0" encoding="UTF-8" standalone="yes"?>
<Relationships xmlns="http://schemas.openxmlformats.org/package/2006/relationships"><Relationship Id="rId26" Type="http://schemas.openxmlformats.org/officeDocument/2006/relationships/image" Target="../media/image329.png"/><Relationship Id="rId21" Type="http://schemas.openxmlformats.org/officeDocument/2006/relationships/image" Target="../media/image327.png"/><Relationship Id="rId42" Type="http://schemas.openxmlformats.org/officeDocument/2006/relationships/hyperlink" Target="https://tantos.pro/control_devices/tso-u120f.html" TargetMode="External"/><Relationship Id="rId47" Type="http://schemas.openxmlformats.org/officeDocument/2006/relationships/image" Target="../media/image338.jpeg"/><Relationship Id="rId63" Type="http://schemas.openxmlformats.org/officeDocument/2006/relationships/hyperlink" Target="https://tantos.pro/fire_S-speakers/tso-sw10bf.html" TargetMode="External"/><Relationship Id="rId68" Type="http://schemas.openxmlformats.org/officeDocument/2006/relationships/image" Target="../media/image348.jpeg"/><Relationship Id="rId84" Type="http://schemas.openxmlformats.org/officeDocument/2006/relationships/image" Target="../media/image353.jpg"/><Relationship Id="rId89" Type="http://schemas.openxmlformats.org/officeDocument/2006/relationships/image" Target="../media/image356.jpg"/><Relationship Id="rId16" Type="http://schemas.openxmlformats.org/officeDocument/2006/relationships/hyperlink" Target="https://tantos.pro/speakers2/sw30k.html" TargetMode="External"/><Relationship Id="rId11" Type="http://schemas.openxmlformats.org/officeDocument/2006/relationships/image" Target="../media/image322.png"/><Relationship Id="rId32" Type="http://schemas.openxmlformats.org/officeDocument/2006/relationships/hyperlink" Target="https://tantos.pro/column/TSo-KW10.html" TargetMode="External"/><Relationship Id="rId37" Type="http://schemas.openxmlformats.org/officeDocument/2006/relationships/image" Target="../media/image333.jpeg"/><Relationship Id="rId53" Type="http://schemas.openxmlformats.org/officeDocument/2006/relationships/image" Target="../media/image341.jpeg"/><Relationship Id="rId58" Type="http://schemas.openxmlformats.org/officeDocument/2006/relationships/image" Target="../media/image343.jpeg"/><Relationship Id="rId74" Type="http://schemas.openxmlformats.org/officeDocument/2006/relationships/image" Target="../media/image350.jpeg"/><Relationship Id="rId79" Type="http://schemas.openxmlformats.org/officeDocument/2006/relationships/hyperlink" Target="https://tantos.pro/speakers/TSo-PW6K.html" TargetMode="External"/><Relationship Id="rId102" Type="http://schemas.openxmlformats.org/officeDocument/2006/relationships/image" Target="../media/image361.jpeg"/><Relationship Id="rId5" Type="http://schemas.openxmlformats.org/officeDocument/2006/relationships/image" Target="../media/image319.png"/><Relationship Id="rId90" Type="http://schemas.openxmlformats.org/officeDocument/2006/relationships/hyperlink" Target="https://tantos.pro/speakers2/TSo-SW6c.html" TargetMode="External"/><Relationship Id="rId95" Type="http://schemas.openxmlformats.org/officeDocument/2006/relationships/image" Target="../media/image359.jpeg"/><Relationship Id="rId22" Type="http://schemas.openxmlformats.org/officeDocument/2006/relationships/hyperlink" Target="https://tantos.pro/speakers/TSo-PW6n.html" TargetMode="External"/><Relationship Id="rId27" Type="http://schemas.openxmlformats.org/officeDocument/2006/relationships/hyperlink" Target="https://tantos.pro/speakers/TSo-PW3a.html" TargetMode="External"/><Relationship Id="rId43" Type="http://schemas.openxmlformats.org/officeDocument/2006/relationships/image" Target="../media/image336.jpeg"/><Relationship Id="rId48" Type="http://schemas.openxmlformats.org/officeDocument/2006/relationships/hyperlink" Target="https://tantos.pro/fire_S-speakers/tso-sw3df.html" TargetMode="External"/><Relationship Id="rId64" Type="http://schemas.openxmlformats.org/officeDocument/2006/relationships/image" Target="../media/image346.jpeg"/><Relationship Id="rId69" Type="http://schemas.openxmlformats.org/officeDocument/2006/relationships/hyperlink" Target="https://tantos.pro/fire_P-speakers/tso-pw3af.html" TargetMode="External"/><Relationship Id="rId80" Type="http://schemas.openxmlformats.org/officeDocument/2006/relationships/image" Target="../media/image352.jpeg"/><Relationship Id="rId85" Type="http://schemas.openxmlformats.org/officeDocument/2006/relationships/hyperlink" Target="https://tantos.pro/amplifier/aa60m.html" TargetMode="External"/><Relationship Id="rId12" Type="http://schemas.openxmlformats.org/officeDocument/2006/relationships/hyperlink" Target="https://tantos.pro/horn/TSo-HW50.html" TargetMode="External"/><Relationship Id="rId17" Type="http://schemas.openxmlformats.org/officeDocument/2006/relationships/image" Target="../media/image325.png"/><Relationship Id="rId25" Type="http://schemas.openxmlformats.org/officeDocument/2006/relationships/hyperlink" Target="https://tantos.pro/speakers/TSo-PW6a.html" TargetMode="External"/><Relationship Id="rId33" Type="http://schemas.openxmlformats.org/officeDocument/2006/relationships/image" Target="../media/image331.jpeg"/><Relationship Id="rId38" Type="http://schemas.openxmlformats.org/officeDocument/2006/relationships/hyperlink" Target="https://tantos.pro/speakers2/TSo-SW6a.html" TargetMode="External"/><Relationship Id="rId46" Type="http://schemas.openxmlformats.org/officeDocument/2006/relationships/hyperlink" Target="https://tantos.pro/fire_S-speakers/tso-sw3cf.html" TargetMode="External"/><Relationship Id="rId59" Type="http://schemas.openxmlformats.org/officeDocument/2006/relationships/hyperlink" Target="https://tantos.pro/fire_S-speakers/tso-sw6bf.html" TargetMode="External"/><Relationship Id="rId67" Type="http://schemas.openxmlformats.org/officeDocument/2006/relationships/hyperlink" Target="https://tantos.pro/fire_S-speakers/tso-sb10df.html" TargetMode="External"/><Relationship Id="rId103" Type="http://schemas.openxmlformats.org/officeDocument/2006/relationships/hyperlink" Target="https://tantos.pro/amplifier/tso-rm-02.html" TargetMode="External"/><Relationship Id="rId20" Type="http://schemas.openxmlformats.org/officeDocument/2006/relationships/hyperlink" Target="https://tantos.pro/speakers2/SW15kR.html" TargetMode="External"/><Relationship Id="rId41" Type="http://schemas.openxmlformats.org/officeDocument/2006/relationships/image" Target="../media/image335.jpeg"/><Relationship Id="rId54" Type="http://schemas.openxmlformats.org/officeDocument/2006/relationships/hyperlink" Target="https://tantos.pro/fire_S-speakers/tso-sw5df.html" TargetMode="External"/><Relationship Id="rId62" Type="http://schemas.openxmlformats.org/officeDocument/2006/relationships/image" Target="../media/image345.jpeg"/><Relationship Id="rId70" Type="http://schemas.openxmlformats.org/officeDocument/2006/relationships/image" Target="../media/image349.jpeg"/><Relationship Id="rId75" Type="http://schemas.openxmlformats.org/officeDocument/2006/relationships/hyperlink" Target="https://tantos.pro/fire_P-speakers/tso-pw5of.html" TargetMode="External"/><Relationship Id="rId83" Type="http://schemas.openxmlformats.org/officeDocument/2006/relationships/hyperlink" Target="https://tantos.pro/amplifier/tso-aa30m.html" TargetMode="External"/><Relationship Id="rId88" Type="http://schemas.openxmlformats.org/officeDocument/2006/relationships/image" Target="../media/image355.jpg"/><Relationship Id="rId91" Type="http://schemas.openxmlformats.org/officeDocument/2006/relationships/image" Target="../media/image357.jpeg"/><Relationship Id="rId96" Type="http://schemas.openxmlformats.org/officeDocument/2006/relationships/hyperlink" Target="https://tantos.pro/speakers2/sw20k.html" TargetMode="External"/><Relationship Id="rId1" Type="http://schemas.openxmlformats.org/officeDocument/2006/relationships/image" Target="../media/image316.png"/><Relationship Id="rId6" Type="http://schemas.openxmlformats.org/officeDocument/2006/relationships/hyperlink" Target="https://tantos.pro/speakers2/TSo-SW10a.html" TargetMode="External"/><Relationship Id="rId15" Type="http://schemas.openxmlformats.org/officeDocument/2006/relationships/image" Target="../media/image324.png"/><Relationship Id="rId23" Type="http://schemas.openxmlformats.org/officeDocument/2006/relationships/image" Target="../media/image328.png"/><Relationship Id="rId28" Type="http://schemas.openxmlformats.org/officeDocument/2006/relationships/hyperlink" Target="https://tantos.pro/speakers/TSo-PW10a.html" TargetMode="External"/><Relationship Id="rId36" Type="http://schemas.openxmlformats.org/officeDocument/2006/relationships/hyperlink" Target="https://tantos.pro/column/TSo-KW30.html" TargetMode="External"/><Relationship Id="rId49" Type="http://schemas.openxmlformats.org/officeDocument/2006/relationships/image" Target="../media/image339.jpeg"/><Relationship Id="rId57" Type="http://schemas.openxmlformats.org/officeDocument/2006/relationships/hyperlink" Target="https://tantos.pro/fire_S-speakers/tso-sw6af.html" TargetMode="External"/><Relationship Id="rId10" Type="http://schemas.openxmlformats.org/officeDocument/2006/relationships/hyperlink" Target="https://tantos.pro/speakers2/TSo-SW6b.html" TargetMode="External"/><Relationship Id="rId31" Type="http://schemas.openxmlformats.org/officeDocument/2006/relationships/hyperlink" Target="https://tantos.pro/horn/tso-hw15.html" TargetMode="External"/><Relationship Id="rId44" Type="http://schemas.openxmlformats.org/officeDocument/2006/relationships/hyperlink" Target="https://tantos.pro/control_devices/tso-mk.html" TargetMode="External"/><Relationship Id="rId52" Type="http://schemas.openxmlformats.org/officeDocument/2006/relationships/hyperlink" Target="https://tantos.pro/fire_S-speakers/tso-sb3df.html" TargetMode="External"/><Relationship Id="rId60" Type="http://schemas.openxmlformats.org/officeDocument/2006/relationships/image" Target="../media/image344.jpeg"/><Relationship Id="rId65" Type="http://schemas.openxmlformats.org/officeDocument/2006/relationships/hyperlink" Target="https://tantos.pro/fire_S-speakers/tso-sw10df.html" TargetMode="External"/><Relationship Id="rId73" Type="http://schemas.openxmlformats.org/officeDocument/2006/relationships/hyperlink" Target="https://tantos.pro/fire_P-speakers/tso-pw3of.html" TargetMode="External"/><Relationship Id="rId78" Type="http://schemas.openxmlformats.org/officeDocument/2006/relationships/image" Target="../media/image9.gif"/><Relationship Id="rId81" Type="http://schemas.openxmlformats.org/officeDocument/2006/relationships/hyperlink" Target="https://tantos.pro/voice_announcement/index.html" TargetMode="External"/><Relationship Id="rId86" Type="http://schemas.openxmlformats.org/officeDocument/2006/relationships/image" Target="../media/image354.jpg"/><Relationship Id="rId94" Type="http://schemas.openxmlformats.org/officeDocument/2006/relationships/hyperlink" Target="https://tantos.pro/speakers2/sb15k.html" TargetMode="External"/><Relationship Id="rId99" Type="http://schemas.openxmlformats.org/officeDocument/2006/relationships/hyperlink" Target="https://tantos.pro/speakers2/sb20p.html" TargetMode="External"/><Relationship Id="rId101" Type="http://schemas.openxmlformats.org/officeDocument/2006/relationships/hyperlink" Target="https://tantos.pro/amplifier/tso-rm-01.html" TargetMode="External"/><Relationship Id="rId4" Type="http://schemas.openxmlformats.org/officeDocument/2006/relationships/image" Target="../media/image318.png"/><Relationship Id="rId9" Type="http://schemas.openxmlformats.org/officeDocument/2006/relationships/image" Target="../media/image321.png"/><Relationship Id="rId13" Type="http://schemas.openxmlformats.org/officeDocument/2006/relationships/image" Target="../media/image323.png"/><Relationship Id="rId18" Type="http://schemas.openxmlformats.org/officeDocument/2006/relationships/hyperlink" Target="https://tantos.pro/speakers2/sw15k.html" TargetMode="External"/><Relationship Id="rId39" Type="http://schemas.openxmlformats.org/officeDocument/2006/relationships/image" Target="../media/image334.png"/><Relationship Id="rId34" Type="http://schemas.openxmlformats.org/officeDocument/2006/relationships/hyperlink" Target="https://tantos.pro/column/TSo-KW20.html" TargetMode="External"/><Relationship Id="rId50" Type="http://schemas.openxmlformats.org/officeDocument/2006/relationships/hyperlink" Target="https://tantos.pro/fire_S-speakers/tso-sw3df-mini.html" TargetMode="External"/><Relationship Id="rId55" Type="http://schemas.openxmlformats.org/officeDocument/2006/relationships/image" Target="../media/image342.jpeg"/><Relationship Id="rId76" Type="http://schemas.openxmlformats.org/officeDocument/2006/relationships/hyperlink" Target="https://tantos.pro/fire_P-speakers/tso-pw10of.html" TargetMode="External"/><Relationship Id="rId97" Type="http://schemas.openxmlformats.org/officeDocument/2006/relationships/hyperlink" Target="https://tantos.pro/speakers2/sb20k.html" TargetMode="External"/><Relationship Id="rId104" Type="http://schemas.openxmlformats.org/officeDocument/2006/relationships/image" Target="../media/image362.jpeg"/><Relationship Id="rId7" Type="http://schemas.openxmlformats.org/officeDocument/2006/relationships/image" Target="../media/image320.png"/><Relationship Id="rId71" Type="http://schemas.openxmlformats.org/officeDocument/2006/relationships/hyperlink" Target="https://tantos.pro/fire_P-speakers/tso-pw6af.html" TargetMode="External"/><Relationship Id="rId92" Type="http://schemas.openxmlformats.org/officeDocument/2006/relationships/hyperlink" Target="https://tantos.pro/speakers2/TSo-SW6t.html" TargetMode="External"/><Relationship Id="rId2" Type="http://schemas.openxmlformats.org/officeDocument/2006/relationships/image" Target="../media/image317.png"/><Relationship Id="rId29" Type="http://schemas.openxmlformats.org/officeDocument/2006/relationships/hyperlink" Target="https://tantos.pro/horn/TSo-HW30.html" TargetMode="External"/><Relationship Id="rId24" Type="http://schemas.openxmlformats.org/officeDocument/2006/relationships/hyperlink" Target="https://tantos.pro/speakers2/TSo-SW10b.html" TargetMode="External"/><Relationship Id="rId40" Type="http://schemas.openxmlformats.org/officeDocument/2006/relationships/hyperlink" Target="https://tantos.pro/control_devices/tso-m120f.html" TargetMode="External"/><Relationship Id="rId45" Type="http://schemas.openxmlformats.org/officeDocument/2006/relationships/image" Target="../media/image337.jpeg"/><Relationship Id="rId66" Type="http://schemas.openxmlformats.org/officeDocument/2006/relationships/image" Target="../media/image347.jpeg"/><Relationship Id="rId87" Type="http://schemas.openxmlformats.org/officeDocument/2006/relationships/hyperlink" Target="https://tantos.pro/amplifier/tso-aa120mz.html" TargetMode="External"/><Relationship Id="rId61" Type="http://schemas.openxmlformats.org/officeDocument/2006/relationships/hyperlink" Target="https://tantos.pro/fire_S-speakers/tso-sw10af.html" TargetMode="External"/><Relationship Id="rId82" Type="http://schemas.openxmlformats.org/officeDocument/2006/relationships/image" Target="../media/image1.jpeg"/><Relationship Id="rId19" Type="http://schemas.openxmlformats.org/officeDocument/2006/relationships/image" Target="../media/image326.png"/><Relationship Id="rId14" Type="http://schemas.openxmlformats.org/officeDocument/2006/relationships/hyperlink" Target="https://tantos.pro/speakers2/TSo-SW3c.html" TargetMode="External"/><Relationship Id="rId30" Type="http://schemas.openxmlformats.org/officeDocument/2006/relationships/image" Target="../media/image330.png"/><Relationship Id="rId35" Type="http://schemas.openxmlformats.org/officeDocument/2006/relationships/image" Target="../media/image332.jpeg"/><Relationship Id="rId56" Type="http://schemas.openxmlformats.org/officeDocument/2006/relationships/hyperlink" Target="https://tantos.pro/fire_S-speakers/tso-sb5df.html" TargetMode="External"/><Relationship Id="rId77" Type="http://schemas.openxmlformats.org/officeDocument/2006/relationships/image" Target="../media/image351.png"/><Relationship Id="rId100" Type="http://schemas.openxmlformats.org/officeDocument/2006/relationships/image" Target="../media/image360.jpeg"/><Relationship Id="rId8" Type="http://schemas.openxmlformats.org/officeDocument/2006/relationships/hyperlink" Target="https://tantos.pro/speakers/TSo-PA6a.html" TargetMode="External"/><Relationship Id="rId51" Type="http://schemas.openxmlformats.org/officeDocument/2006/relationships/image" Target="../media/image340.jpeg"/><Relationship Id="rId72" Type="http://schemas.openxmlformats.org/officeDocument/2006/relationships/hyperlink" Target="https://tantos.pro/fire_P-speakers/tso-pw10af.html" TargetMode="External"/><Relationship Id="rId93" Type="http://schemas.openxmlformats.org/officeDocument/2006/relationships/image" Target="../media/image358.jpeg"/><Relationship Id="rId98" Type="http://schemas.openxmlformats.org/officeDocument/2006/relationships/hyperlink" Target="https://tantos.pro/speakers2/sb30k.html" TargetMode="External"/><Relationship Id="rId3" Type="http://schemas.openxmlformats.org/officeDocument/2006/relationships/image" Target="../media/image150.png"/></Relationships>
</file>

<file path=xl/drawings/_rels/drawing10.xml.rels><?xml version="1.0" encoding="UTF-8" standalone="yes"?>
<Relationships xmlns="http://schemas.openxmlformats.org/package/2006/relationships"><Relationship Id="rId26" Type="http://schemas.openxmlformats.org/officeDocument/2006/relationships/hyperlink" Target="https://tantos.pro/bp-din/3a.html" TargetMode="External"/><Relationship Id="rId117" Type="http://schemas.openxmlformats.org/officeDocument/2006/relationships/hyperlink" Target="https://tantos.pro/power/index.html" TargetMode="External"/><Relationship Id="rId21" Type="http://schemas.openxmlformats.org/officeDocument/2006/relationships/hyperlink" Target="https://tantos.pro/plastic/50pro-pl.html" TargetMode="External"/><Relationship Id="rId42" Type="http://schemas.openxmlformats.org/officeDocument/2006/relationships/image" Target="../media/image379.png"/><Relationship Id="rId47" Type="http://schemas.openxmlformats.org/officeDocument/2006/relationships/hyperlink" Target="https://tantos.pro/opened_bp/ts-5a-opn.html" TargetMode="External"/><Relationship Id="rId63" Type="http://schemas.openxmlformats.org/officeDocument/2006/relationships/hyperlink" Target="https://tantos.pro/opened_bp/ts-20a-opn.html" TargetMode="External"/><Relationship Id="rId68" Type="http://schemas.openxmlformats.org/officeDocument/2006/relationships/hyperlink" Target="https://tantos.pro/bp-din/ts-3am-din.html" TargetMode="External"/><Relationship Id="rId84" Type="http://schemas.openxmlformats.org/officeDocument/2006/relationships/hyperlink" Target="https://tantos.pro/bbp/bbp-50pro.html" TargetMode="External"/><Relationship Id="rId89" Type="http://schemas.openxmlformats.org/officeDocument/2006/relationships/image" Target="../media/image397.jpeg"/><Relationship Id="rId112" Type="http://schemas.openxmlformats.org/officeDocument/2006/relationships/hyperlink" Target="https://tantos.pro/plastic/50TS-plastic.html" TargetMode="External"/><Relationship Id="rId16" Type="http://schemas.openxmlformats.org/officeDocument/2006/relationships/hyperlink" Target="https://tantos.pro/mbp/1a-slim.html" TargetMode="External"/><Relationship Id="rId107" Type="http://schemas.openxmlformats.org/officeDocument/2006/relationships/image" Target="../media/image405.jpeg"/><Relationship Id="rId11" Type="http://schemas.openxmlformats.org/officeDocument/2006/relationships/image" Target="../media/image365.png"/><Relationship Id="rId32" Type="http://schemas.openxmlformats.org/officeDocument/2006/relationships/image" Target="../media/image374.png"/><Relationship Id="rId37" Type="http://schemas.openxmlformats.org/officeDocument/2006/relationships/hyperlink" Target="https://tantos.pro/mbp/TS-7A.html" TargetMode="External"/><Relationship Id="rId53" Type="http://schemas.openxmlformats.org/officeDocument/2006/relationships/image" Target="../media/image384.png"/><Relationship Id="rId58" Type="http://schemas.openxmlformats.org/officeDocument/2006/relationships/image" Target="../media/image386.png"/><Relationship Id="rId74" Type="http://schemas.openxmlformats.org/officeDocument/2006/relationships/hyperlink" Target="https://tantos.pro/plastic/20TS-plastic.html" TargetMode="External"/><Relationship Id="rId79" Type="http://schemas.openxmlformats.org/officeDocument/2006/relationships/hyperlink" Target="https://tantos.pro/plastic/30TS-plastic.html" TargetMode="External"/><Relationship Id="rId102" Type="http://schemas.openxmlformats.org/officeDocument/2006/relationships/hyperlink" Target="https://tantos.pro/bbp-cctv/bbp-50v5-max.html" TargetMode="External"/><Relationship Id="rId123" Type="http://schemas.openxmlformats.org/officeDocument/2006/relationships/image" Target="../media/image411.jpeg"/><Relationship Id="rId128" Type="http://schemas.openxmlformats.org/officeDocument/2006/relationships/hyperlink" Target="https://tantos.pro/ups/ts-ups-650-360.html" TargetMode="External"/><Relationship Id="rId5" Type="http://schemas.openxmlformats.org/officeDocument/2006/relationships/image" Target="../media/image150.png"/><Relationship Id="rId90" Type="http://schemas.openxmlformats.org/officeDocument/2006/relationships/hyperlink" Target="https://tantos.pro/bbp-cctv/BP-100_V.18.html" TargetMode="External"/><Relationship Id="rId95" Type="http://schemas.openxmlformats.org/officeDocument/2006/relationships/image" Target="../media/image400.jpg"/><Relationship Id="rId22" Type="http://schemas.openxmlformats.org/officeDocument/2006/relationships/image" Target="../media/image370.png"/><Relationship Id="rId27" Type="http://schemas.openxmlformats.org/officeDocument/2006/relationships/hyperlink" Target="https://tantos.pro/mbp/TS-1A.html" TargetMode="External"/><Relationship Id="rId43" Type="http://schemas.openxmlformats.org/officeDocument/2006/relationships/hyperlink" Target="https://tantos.pro/bbp-cctv/bbp-100v.32max2.html" TargetMode="External"/><Relationship Id="rId48" Type="http://schemas.openxmlformats.org/officeDocument/2006/relationships/image" Target="../media/image382.png"/><Relationship Id="rId64" Type="http://schemas.openxmlformats.org/officeDocument/2006/relationships/image" Target="../media/image389.png"/><Relationship Id="rId69" Type="http://schemas.openxmlformats.org/officeDocument/2006/relationships/image" Target="../media/image391.png"/><Relationship Id="rId113" Type="http://schemas.openxmlformats.org/officeDocument/2006/relationships/hyperlink" Target="https://tantos.pro/outdoor/bp3ay.html" TargetMode="External"/><Relationship Id="rId118" Type="http://schemas.openxmlformats.org/officeDocument/2006/relationships/image" Target="../media/image1.jpeg"/><Relationship Id="rId80" Type="http://schemas.openxmlformats.org/officeDocument/2006/relationships/hyperlink" Target="https://tantos.pro/bbp/bbp-30pro.html" TargetMode="External"/><Relationship Id="rId85" Type="http://schemas.openxmlformats.org/officeDocument/2006/relationships/hyperlink" Target="https://tantos.pro/plastic/50PRO-plastic.html" TargetMode="External"/><Relationship Id="rId12" Type="http://schemas.openxmlformats.org/officeDocument/2006/relationships/hyperlink" Target="https://tantos.pro/bp-din/3a-ups.html" TargetMode="External"/><Relationship Id="rId17" Type="http://schemas.openxmlformats.org/officeDocument/2006/relationships/image" Target="../media/image368.png"/><Relationship Id="rId33" Type="http://schemas.openxmlformats.org/officeDocument/2006/relationships/hyperlink" Target="https://tantos.pro/mbp/ts-4a.html" TargetMode="External"/><Relationship Id="rId38" Type="http://schemas.openxmlformats.org/officeDocument/2006/relationships/image" Target="../media/image377.png"/><Relationship Id="rId59" Type="http://schemas.openxmlformats.org/officeDocument/2006/relationships/hyperlink" Target="https://tantos.pro/outdoor/bp5amy.html" TargetMode="External"/><Relationship Id="rId103" Type="http://schemas.openxmlformats.org/officeDocument/2006/relationships/image" Target="../media/image404.jpeg"/><Relationship Id="rId108" Type="http://schemas.openxmlformats.org/officeDocument/2006/relationships/hyperlink" Target="https://tantos.pro/ups/ts-ups-800-480.html" TargetMode="External"/><Relationship Id="rId124" Type="http://schemas.openxmlformats.org/officeDocument/2006/relationships/hyperlink" Target="https://tantos.pro/bbp/bbp40pro.html" TargetMode="External"/><Relationship Id="rId54" Type="http://schemas.openxmlformats.org/officeDocument/2006/relationships/hyperlink" Target="https://tantos.pro/bbp-cctv/bbp-80v8max-lux.html" TargetMode="External"/><Relationship Id="rId70" Type="http://schemas.openxmlformats.org/officeDocument/2006/relationships/hyperlink" Target="https://tantos.pro/bbp/bbp50-lux.html" TargetMode="External"/><Relationship Id="rId75" Type="http://schemas.openxmlformats.org/officeDocument/2006/relationships/image" Target="../media/image394.jpg"/><Relationship Id="rId91" Type="http://schemas.openxmlformats.org/officeDocument/2006/relationships/image" Target="../media/image398.jpeg"/><Relationship Id="rId96" Type="http://schemas.openxmlformats.org/officeDocument/2006/relationships/hyperlink" Target="https://tantos.pro/mbp/ts-2a-k.html" TargetMode="External"/><Relationship Id="rId1" Type="http://schemas.openxmlformats.org/officeDocument/2006/relationships/hyperlink" Target="https://tantos.pro/outdoor/bp3apy.html" TargetMode="External"/><Relationship Id="rId6" Type="http://schemas.openxmlformats.org/officeDocument/2006/relationships/image" Target="../media/image318.png"/><Relationship Id="rId23" Type="http://schemas.openxmlformats.org/officeDocument/2006/relationships/hyperlink" Target="https://tantos.pro/bp-din/5a-ups.html" TargetMode="External"/><Relationship Id="rId28" Type="http://schemas.openxmlformats.org/officeDocument/2006/relationships/image" Target="../media/image372.png"/><Relationship Id="rId49" Type="http://schemas.openxmlformats.org/officeDocument/2006/relationships/hyperlink" Target="https://tantos.pro/bbp/80Pro2.html" TargetMode="External"/><Relationship Id="rId114" Type="http://schemas.openxmlformats.org/officeDocument/2006/relationships/image" Target="../media/image407.jpeg"/><Relationship Id="rId119" Type="http://schemas.openxmlformats.org/officeDocument/2006/relationships/image" Target="../media/image409.jpg"/><Relationship Id="rId44" Type="http://schemas.openxmlformats.org/officeDocument/2006/relationships/image" Target="../media/image380.png"/><Relationship Id="rId60" Type="http://schemas.openxmlformats.org/officeDocument/2006/relationships/image" Target="../media/image387.png"/><Relationship Id="rId65" Type="http://schemas.openxmlformats.org/officeDocument/2006/relationships/hyperlink" Target="https://tantos.pro/mbp/15a-slim_Lux.html" TargetMode="External"/><Relationship Id="rId81" Type="http://schemas.openxmlformats.org/officeDocument/2006/relationships/hyperlink" Target="https://tantos.pro/plastic/30PRO-plastic.html" TargetMode="External"/><Relationship Id="rId86" Type="http://schemas.openxmlformats.org/officeDocument/2006/relationships/hyperlink" Target="https://tantos.pro/bbp/bbp-50max.html" TargetMode="External"/><Relationship Id="rId13" Type="http://schemas.openxmlformats.org/officeDocument/2006/relationships/image" Target="../media/image366.png"/><Relationship Id="rId18" Type="http://schemas.openxmlformats.org/officeDocument/2006/relationships/hyperlink" Target="https://tantos.pro/outdoor/10au-slim.html" TargetMode="External"/><Relationship Id="rId39" Type="http://schemas.openxmlformats.org/officeDocument/2006/relationships/hyperlink" Target="https://tantos.pro/mbp/tps-12-1a.html" TargetMode="External"/><Relationship Id="rId109" Type="http://schemas.openxmlformats.org/officeDocument/2006/relationships/image" Target="../media/image406.jpeg"/><Relationship Id="rId34" Type="http://schemas.openxmlformats.org/officeDocument/2006/relationships/image" Target="../media/image375.png"/><Relationship Id="rId50" Type="http://schemas.openxmlformats.org/officeDocument/2006/relationships/image" Target="../media/image383.png"/><Relationship Id="rId55" Type="http://schemas.openxmlformats.org/officeDocument/2006/relationships/image" Target="../media/image385.png"/><Relationship Id="rId76" Type="http://schemas.openxmlformats.org/officeDocument/2006/relationships/hyperlink" Target="https://tantos.pro/bbp/20pro.html" TargetMode="External"/><Relationship Id="rId97" Type="http://schemas.openxmlformats.org/officeDocument/2006/relationships/image" Target="../media/image401.jpg"/><Relationship Id="rId104" Type="http://schemas.openxmlformats.org/officeDocument/2006/relationships/image" Target="../media/image9.gif"/><Relationship Id="rId120" Type="http://schemas.openxmlformats.org/officeDocument/2006/relationships/hyperlink" Target="https://tantos.pro/bbp/bbp40ts.html" TargetMode="External"/><Relationship Id="rId125" Type="http://schemas.openxmlformats.org/officeDocument/2006/relationships/hyperlink" Target="https://tantos.pro/bbp/bbp20-lux.html" TargetMode="External"/><Relationship Id="rId7" Type="http://schemas.openxmlformats.org/officeDocument/2006/relationships/image" Target="../media/image319.png"/><Relationship Id="rId71" Type="http://schemas.openxmlformats.org/officeDocument/2006/relationships/image" Target="../media/image392.jpeg"/><Relationship Id="rId92" Type="http://schemas.openxmlformats.org/officeDocument/2006/relationships/hyperlink" Target="https://tantos.pro/outdoor/bp5ay.html" TargetMode="External"/><Relationship Id="rId2" Type="http://schemas.openxmlformats.org/officeDocument/2006/relationships/image" Target="../media/image363.png"/><Relationship Id="rId29" Type="http://schemas.openxmlformats.org/officeDocument/2006/relationships/hyperlink" Target="https://tantos.pro/mbp/TS-2A.html" TargetMode="External"/><Relationship Id="rId24" Type="http://schemas.openxmlformats.org/officeDocument/2006/relationships/hyperlink" Target="https://tantos.pro/bp-din/5a.html" TargetMode="External"/><Relationship Id="rId40" Type="http://schemas.openxmlformats.org/officeDocument/2006/relationships/image" Target="../media/image378.png"/><Relationship Id="rId45" Type="http://schemas.openxmlformats.org/officeDocument/2006/relationships/hyperlink" Target="https://tantos.pro/opened_bp/ts-3a-opn.html" TargetMode="External"/><Relationship Id="rId66" Type="http://schemas.openxmlformats.org/officeDocument/2006/relationships/hyperlink" Target="https://tantos.pro/mbp/bp2a.html" TargetMode="External"/><Relationship Id="rId87" Type="http://schemas.openxmlformats.org/officeDocument/2006/relationships/image" Target="../media/image396.jpeg"/><Relationship Id="rId110" Type="http://schemas.openxmlformats.org/officeDocument/2006/relationships/hyperlink" Target="https://tantos.pro/bbp/bbp40max.html" TargetMode="External"/><Relationship Id="rId115" Type="http://schemas.openxmlformats.org/officeDocument/2006/relationships/hyperlink" Target="https://tantos.pro/outdoor/km-3-5-u.html" TargetMode="External"/><Relationship Id="rId61" Type="http://schemas.openxmlformats.org/officeDocument/2006/relationships/hyperlink" Target="https://tantos.pro/opened_bp/ts-10a-opn.html" TargetMode="External"/><Relationship Id="rId82" Type="http://schemas.openxmlformats.org/officeDocument/2006/relationships/hyperlink" Target="https://tantos.pro/bbp/bbp-30max.html" TargetMode="External"/><Relationship Id="rId19" Type="http://schemas.openxmlformats.org/officeDocument/2006/relationships/image" Target="../media/image369.png"/><Relationship Id="rId14" Type="http://schemas.openxmlformats.org/officeDocument/2006/relationships/hyperlink" Target="https://tantos.pro/mbp/ts-5a_v4.html" TargetMode="External"/><Relationship Id="rId30" Type="http://schemas.openxmlformats.org/officeDocument/2006/relationships/image" Target="../media/image373.png"/><Relationship Id="rId35" Type="http://schemas.openxmlformats.org/officeDocument/2006/relationships/hyperlink" Target="https://tantos.pro/mbp/TS-5A.html" TargetMode="External"/><Relationship Id="rId56" Type="http://schemas.openxmlformats.org/officeDocument/2006/relationships/hyperlink" Target="https://tantos.pro/outdoor/15au-slimLux.html" TargetMode="External"/><Relationship Id="rId77" Type="http://schemas.openxmlformats.org/officeDocument/2006/relationships/hyperlink" Target="https://tantos.pro/plastic/20PRO-plastic.html" TargetMode="External"/><Relationship Id="rId100" Type="http://schemas.openxmlformats.org/officeDocument/2006/relationships/hyperlink" Target="https://tantos.pro/mbp/TS-5A-K.html" TargetMode="External"/><Relationship Id="rId105" Type="http://schemas.openxmlformats.org/officeDocument/2006/relationships/image" Target="../media/image152.gif"/><Relationship Id="rId126" Type="http://schemas.openxmlformats.org/officeDocument/2006/relationships/image" Target="../media/image412.jpeg"/><Relationship Id="rId8" Type="http://schemas.openxmlformats.org/officeDocument/2006/relationships/hyperlink" Target="https://tantos.pro/bbp-cctv/bbp-80v.16max.html" TargetMode="External"/><Relationship Id="rId51" Type="http://schemas.openxmlformats.org/officeDocument/2006/relationships/hyperlink" Target="https://tantos.pro/plastic/20pro-pl.html" TargetMode="External"/><Relationship Id="rId72" Type="http://schemas.openxmlformats.org/officeDocument/2006/relationships/hyperlink" Target="https://tantos.pro/bbp/20ts.html" TargetMode="External"/><Relationship Id="rId93" Type="http://schemas.openxmlformats.org/officeDocument/2006/relationships/image" Target="../media/image399.jpeg"/><Relationship Id="rId98" Type="http://schemas.openxmlformats.org/officeDocument/2006/relationships/hyperlink" Target="https://tantos.pro/mbp/ts-3a-k.html" TargetMode="External"/><Relationship Id="rId121" Type="http://schemas.openxmlformats.org/officeDocument/2006/relationships/image" Target="../media/image410.jpeg"/><Relationship Id="rId3" Type="http://schemas.openxmlformats.org/officeDocument/2006/relationships/image" Target="../media/image316.png"/><Relationship Id="rId25" Type="http://schemas.openxmlformats.org/officeDocument/2006/relationships/image" Target="../media/image371.png"/><Relationship Id="rId46" Type="http://schemas.openxmlformats.org/officeDocument/2006/relationships/image" Target="../media/image381.png"/><Relationship Id="rId67" Type="http://schemas.openxmlformats.org/officeDocument/2006/relationships/image" Target="../media/image390.png"/><Relationship Id="rId116" Type="http://schemas.openxmlformats.org/officeDocument/2006/relationships/image" Target="../media/image408.jpeg"/><Relationship Id="rId20" Type="http://schemas.openxmlformats.org/officeDocument/2006/relationships/hyperlink" Target="https://tantos.pro/plastic/30pro-pl.html" TargetMode="External"/><Relationship Id="rId41" Type="http://schemas.openxmlformats.org/officeDocument/2006/relationships/hyperlink" Target="https://tantos.pro/bbp/bbp100max2-l.html" TargetMode="External"/><Relationship Id="rId62" Type="http://schemas.openxmlformats.org/officeDocument/2006/relationships/image" Target="../media/image388.png"/><Relationship Id="rId83" Type="http://schemas.openxmlformats.org/officeDocument/2006/relationships/image" Target="../media/image395.jpeg"/><Relationship Id="rId88" Type="http://schemas.openxmlformats.org/officeDocument/2006/relationships/hyperlink" Target="https://tantos.pro/bbp-cctv/BP-50_V.9.html" TargetMode="External"/><Relationship Id="rId111" Type="http://schemas.openxmlformats.org/officeDocument/2006/relationships/hyperlink" Target="https://tantos.pro/bbp/50ts.html" TargetMode="External"/><Relationship Id="rId15" Type="http://schemas.openxmlformats.org/officeDocument/2006/relationships/image" Target="../media/image367.png"/><Relationship Id="rId36" Type="http://schemas.openxmlformats.org/officeDocument/2006/relationships/image" Target="../media/image376.png"/><Relationship Id="rId57" Type="http://schemas.openxmlformats.org/officeDocument/2006/relationships/hyperlink" Target="https://tantos.pro/outdoor/bp3amy.html" TargetMode="External"/><Relationship Id="rId106" Type="http://schemas.openxmlformats.org/officeDocument/2006/relationships/hyperlink" Target="https://tantos.pro/bbp-cctv/bbp-50v8-max.html" TargetMode="External"/><Relationship Id="rId127" Type="http://schemas.openxmlformats.org/officeDocument/2006/relationships/hyperlink" Target="https://tantos.pro/bbp/bbp30-lux.html" TargetMode="External"/><Relationship Id="rId10" Type="http://schemas.openxmlformats.org/officeDocument/2006/relationships/hyperlink" Target="https://tantos.pro/plastic/20ts-pl.html" TargetMode="External"/><Relationship Id="rId31" Type="http://schemas.openxmlformats.org/officeDocument/2006/relationships/hyperlink" Target="https://tantos.pro/mbp/TS-3A.html" TargetMode="External"/><Relationship Id="rId52" Type="http://schemas.openxmlformats.org/officeDocument/2006/relationships/hyperlink" Target="https://tantos.pro/outdoor/2au-slimLux.html" TargetMode="External"/><Relationship Id="rId73" Type="http://schemas.openxmlformats.org/officeDocument/2006/relationships/image" Target="../media/image393.jpeg"/><Relationship Id="rId78" Type="http://schemas.openxmlformats.org/officeDocument/2006/relationships/hyperlink" Target="https://tantos.pro/bbp/bbp-30ts.html" TargetMode="External"/><Relationship Id="rId94" Type="http://schemas.openxmlformats.org/officeDocument/2006/relationships/hyperlink" Target="https://tantos.pro/mbp/ts-1a-k.html" TargetMode="External"/><Relationship Id="rId99" Type="http://schemas.openxmlformats.org/officeDocument/2006/relationships/image" Target="../media/image402.jpg"/><Relationship Id="rId101" Type="http://schemas.openxmlformats.org/officeDocument/2006/relationships/image" Target="../media/image403.jpg"/><Relationship Id="rId122" Type="http://schemas.openxmlformats.org/officeDocument/2006/relationships/hyperlink" Target="https://tantos.pro/plastic/40TS-plastic.html" TargetMode="External"/><Relationship Id="rId4" Type="http://schemas.openxmlformats.org/officeDocument/2006/relationships/image" Target="../media/image317.png"/><Relationship Id="rId9" Type="http://schemas.openxmlformats.org/officeDocument/2006/relationships/image" Target="../media/image364.png"/></Relationships>
</file>

<file path=xl/drawings/_rels/drawing11.xml.rels><?xml version="1.0" encoding="UTF-8" standalone="yes"?>
<Relationships xmlns="http://schemas.openxmlformats.org/package/2006/relationships"><Relationship Id="rId117" Type="http://schemas.openxmlformats.org/officeDocument/2006/relationships/hyperlink" Target="https://tantos.pro/boxes/tsi-jb04.html" TargetMode="External"/><Relationship Id="rId21" Type="http://schemas.openxmlformats.org/officeDocument/2006/relationships/hyperlink" Target="https://tantos.pro/connectors/TSDC-2.html" TargetMode="External"/><Relationship Id="rId42" Type="http://schemas.openxmlformats.org/officeDocument/2006/relationships/hyperlink" Target="https://tantos.pro/connectors/DC8.html" TargetMode="External"/><Relationship Id="rId63" Type="http://schemas.openxmlformats.org/officeDocument/2006/relationships/image" Target="../media/image441.png"/><Relationship Id="rId84" Type="http://schemas.openxmlformats.org/officeDocument/2006/relationships/image" Target="../media/image448.png"/><Relationship Id="rId138" Type="http://schemas.openxmlformats.org/officeDocument/2006/relationships/image" Target="../media/image474.jpeg"/><Relationship Id="rId107" Type="http://schemas.openxmlformats.org/officeDocument/2006/relationships/hyperlink" Target="https://tantos.pro/boxes/tsi-wm02.html" TargetMode="External"/><Relationship Id="rId11" Type="http://schemas.openxmlformats.org/officeDocument/2006/relationships/image" Target="../media/image417.png"/><Relationship Id="rId32" Type="http://schemas.openxmlformats.org/officeDocument/2006/relationships/image" Target="../media/image427.png"/><Relationship Id="rId37" Type="http://schemas.openxmlformats.org/officeDocument/2006/relationships/hyperlink" Target="https://tantos.pro/patching-cord/patching_cord-1m.html" TargetMode="External"/><Relationship Id="rId53" Type="http://schemas.openxmlformats.org/officeDocument/2006/relationships/hyperlink" Target="https://tantos.pro/clamp/nylon_black_100x25.html" TargetMode="External"/><Relationship Id="rId58" Type="http://schemas.openxmlformats.org/officeDocument/2006/relationships/image" Target="../media/image439.png"/><Relationship Id="rId74" Type="http://schemas.openxmlformats.org/officeDocument/2006/relationships/hyperlink" Target="https://tantos.pro/clamp/nylon_black_200x25.html" TargetMode="External"/><Relationship Id="rId79" Type="http://schemas.openxmlformats.org/officeDocument/2006/relationships/hyperlink" Target="https://tantos.pro/mikrofony-trehprovodnye/tsa-m30mp.html" TargetMode="External"/><Relationship Id="rId102" Type="http://schemas.openxmlformats.org/officeDocument/2006/relationships/image" Target="../media/image456.png"/><Relationship Id="rId123" Type="http://schemas.openxmlformats.org/officeDocument/2006/relationships/image" Target="../media/image468.jpeg"/><Relationship Id="rId128" Type="http://schemas.openxmlformats.org/officeDocument/2006/relationships/image" Target="../media/image152.gif"/><Relationship Id="rId5" Type="http://schemas.openxmlformats.org/officeDocument/2006/relationships/hyperlink" Target="https://tantos.pro/connectors/TSBNC-6.html" TargetMode="External"/><Relationship Id="rId90" Type="http://schemas.openxmlformats.org/officeDocument/2006/relationships/image" Target="../media/image450.png"/><Relationship Id="rId95" Type="http://schemas.openxmlformats.org/officeDocument/2006/relationships/hyperlink" Target="https://tantos.pro/boxes/tsi-jb02.html" TargetMode="External"/><Relationship Id="rId22" Type="http://schemas.openxmlformats.org/officeDocument/2006/relationships/image" Target="../media/image422.png"/><Relationship Id="rId27" Type="http://schemas.openxmlformats.org/officeDocument/2006/relationships/hyperlink" Target="https://tantos.pro/connectors/TSBNC-4.html" TargetMode="External"/><Relationship Id="rId43" Type="http://schemas.openxmlformats.org/officeDocument/2006/relationships/image" Target="../media/image432.png"/><Relationship Id="rId48" Type="http://schemas.openxmlformats.org/officeDocument/2006/relationships/hyperlink" Target="https://tantos.pro/connectors/TSBNC-5.html" TargetMode="External"/><Relationship Id="rId64" Type="http://schemas.openxmlformats.org/officeDocument/2006/relationships/hyperlink" Target="https://tantos.pro/clamp/nylon_white_200x48.html" TargetMode="External"/><Relationship Id="rId69" Type="http://schemas.openxmlformats.org/officeDocument/2006/relationships/hyperlink" Target="https://tantos.pro/clamp/nylon_white_300x36.html" TargetMode="External"/><Relationship Id="rId113" Type="http://schemas.openxmlformats.org/officeDocument/2006/relationships/hyperlink" Target="https://tantos.pro/solncezashchitnye-kozyr-ki/tsi-ch122.html" TargetMode="External"/><Relationship Id="rId118" Type="http://schemas.openxmlformats.org/officeDocument/2006/relationships/image" Target="../media/image464.jpeg"/><Relationship Id="rId134" Type="http://schemas.openxmlformats.org/officeDocument/2006/relationships/image" Target="../media/image472.jpeg"/><Relationship Id="rId139" Type="http://schemas.openxmlformats.org/officeDocument/2006/relationships/hyperlink" Target="https://tantos.pro/boxes/tsi-wbe70-130.html" TargetMode="External"/><Relationship Id="rId80" Type="http://schemas.openxmlformats.org/officeDocument/2006/relationships/image" Target="../media/image446.png"/><Relationship Id="rId85" Type="http://schemas.openxmlformats.org/officeDocument/2006/relationships/hyperlink" Target="https://tantos.pro/mikrofony-trehprovodnye/tsa-m30amp.html" TargetMode="External"/><Relationship Id="rId12" Type="http://schemas.openxmlformats.org/officeDocument/2006/relationships/hyperlink" Target="https://tantos.pro/connector/bnc-bnc-1_5m.html" TargetMode="External"/><Relationship Id="rId17" Type="http://schemas.openxmlformats.org/officeDocument/2006/relationships/hyperlink" Target="https://tantos.pro/connectors/RJ-45_8P-8C_CAT5e.html" TargetMode="External"/><Relationship Id="rId33" Type="http://schemas.openxmlformats.org/officeDocument/2006/relationships/hyperlink" Target="https://tantos.pro/connectors/RCA-1.html" TargetMode="External"/><Relationship Id="rId38" Type="http://schemas.openxmlformats.org/officeDocument/2006/relationships/image" Target="../media/image430.png"/><Relationship Id="rId59" Type="http://schemas.openxmlformats.org/officeDocument/2006/relationships/hyperlink" Target="https://tantos.pro/clamp/nylon_black_150x36.html" TargetMode="External"/><Relationship Id="rId103" Type="http://schemas.openxmlformats.org/officeDocument/2006/relationships/hyperlink" Target="https://tantos.pro/boxes/tsi-cm01.html" TargetMode="External"/><Relationship Id="rId108" Type="http://schemas.openxmlformats.org/officeDocument/2006/relationships/image" Target="../media/image459.png"/><Relationship Id="rId124" Type="http://schemas.openxmlformats.org/officeDocument/2006/relationships/hyperlink" Target="https://tantos.pro/receivers-transmitters/tst-1u01p3hd.html" TargetMode="External"/><Relationship Id="rId129" Type="http://schemas.openxmlformats.org/officeDocument/2006/relationships/hyperlink" Target="https://tantos.pro/cctv_related/index.html" TargetMode="External"/><Relationship Id="rId54" Type="http://schemas.openxmlformats.org/officeDocument/2006/relationships/image" Target="../media/image437.png"/><Relationship Id="rId70" Type="http://schemas.openxmlformats.org/officeDocument/2006/relationships/image" Target="../media/image444.png"/><Relationship Id="rId75" Type="http://schemas.openxmlformats.org/officeDocument/2006/relationships/hyperlink" Target="https://tantos.pro/clamp/nylon_black_200x36.html" TargetMode="External"/><Relationship Id="rId91" Type="http://schemas.openxmlformats.org/officeDocument/2006/relationships/hyperlink" Target="https://tantos.pro/boxes/tsi-jb03l.html" TargetMode="External"/><Relationship Id="rId96" Type="http://schemas.openxmlformats.org/officeDocument/2006/relationships/image" Target="../media/image453.png"/><Relationship Id="rId140" Type="http://schemas.openxmlformats.org/officeDocument/2006/relationships/image" Target="../media/image475.jpeg"/><Relationship Id="rId1" Type="http://schemas.openxmlformats.org/officeDocument/2006/relationships/hyperlink" Target="https://tantos.pro/connectors/razemy-bnc.html" TargetMode="External"/><Relationship Id="rId6" Type="http://schemas.openxmlformats.org/officeDocument/2006/relationships/image" Target="../media/image415.png"/><Relationship Id="rId23" Type="http://schemas.openxmlformats.org/officeDocument/2006/relationships/hyperlink" Target="https://tantos.pro/connectors/TSDC-3.html" TargetMode="External"/><Relationship Id="rId28" Type="http://schemas.openxmlformats.org/officeDocument/2006/relationships/image" Target="../media/image425.png"/><Relationship Id="rId49" Type="http://schemas.openxmlformats.org/officeDocument/2006/relationships/image" Target="../media/image435.png"/><Relationship Id="rId114" Type="http://schemas.openxmlformats.org/officeDocument/2006/relationships/image" Target="../media/image462.png"/><Relationship Id="rId119" Type="http://schemas.openxmlformats.org/officeDocument/2006/relationships/image" Target="../media/image465.jpeg"/><Relationship Id="rId44" Type="http://schemas.openxmlformats.org/officeDocument/2006/relationships/hyperlink" Target="https://tantos.pro/connectors/DC2.html" TargetMode="External"/><Relationship Id="rId60" Type="http://schemas.openxmlformats.org/officeDocument/2006/relationships/image" Target="../media/image440.png"/><Relationship Id="rId65" Type="http://schemas.openxmlformats.org/officeDocument/2006/relationships/image" Target="../media/image442.png"/><Relationship Id="rId81" Type="http://schemas.openxmlformats.org/officeDocument/2006/relationships/hyperlink" Target="https://tantos.pro/mikrofony-trehprovodnye/tsa-m5p.html" TargetMode="External"/><Relationship Id="rId86" Type="http://schemas.openxmlformats.org/officeDocument/2006/relationships/image" Target="../media/image449.png"/><Relationship Id="rId130" Type="http://schemas.openxmlformats.org/officeDocument/2006/relationships/image" Target="../media/image1.jpeg"/><Relationship Id="rId135" Type="http://schemas.openxmlformats.org/officeDocument/2006/relationships/hyperlink" Target="https://tantos.pro/boxes/tsi-wbe30.html" TargetMode="External"/><Relationship Id="rId13" Type="http://schemas.openxmlformats.org/officeDocument/2006/relationships/image" Target="../media/image418.png"/><Relationship Id="rId18" Type="http://schemas.openxmlformats.org/officeDocument/2006/relationships/image" Target="../media/image420.png"/><Relationship Id="rId39" Type="http://schemas.openxmlformats.org/officeDocument/2006/relationships/hyperlink" Target="https://tantos.pro/patching-cord/patching_cord-2m.html" TargetMode="External"/><Relationship Id="rId109" Type="http://schemas.openxmlformats.org/officeDocument/2006/relationships/hyperlink" Target="https://tantos.pro/boxes/tsi-cm02.html" TargetMode="External"/><Relationship Id="rId34" Type="http://schemas.openxmlformats.org/officeDocument/2006/relationships/image" Target="../media/image428.png"/><Relationship Id="rId50" Type="http://schemas.openxmlformats.org/officeDocument/2006/relationships/image" Target="../media/image150.png"/><Relationship Id="rId55" Type="http://schemas.openxmlformats.org/officeDocument/2006/relationships/hyperlink" Target="https://tantos.pro/clamp/nylon_white_150x25.html" TargetMode="External"/><Relationship Id="rId76" Type="http://schemas.openxmlformats.org/officeDocument/2006/relationships/hyperlink" Target="https://tantos.pro/clamp/nylon_black_200x48.html" TargetMode="External"/><Relationship Id="rId97" Type="http://schemas.openxmlformats.org/officeDocument/2006/relationships/hyperlink" Target="https://tantos.pro/boxes/tsi-jb01.html" TargetMode="External"/><Relationship Id="rId104" Type="http://schemas.openxmlformats.org/officeDocument/2006/relationships/image" Target="../media/image457.png"/><Relationship Id="rId120" Type="http://schemas.openxmlformats.org/officeDocument/2006/relationships/image" Target="../media/image466.jpeg"/><Relationship Id="rId125" Type="http://schemas.openxmlformats.org/officeDocument/2006/relationships/image" Target="../media/image469.jpg"/><Relationship Id="rId141" Type="http://schemas.openxmlformats.org/officeDocument/2006/relationships/image" Target="../media/image476.jpeg"/><Relationship Id="rId7" Type="http://schemas.openxmlformats.org/officeDocument/2006/relationships/hyperlink" Target="https://tantos.pro/connectors/rg6.html" TargetMode="External"/><Relationship Id="rId71" Type="http://schemas.openxmlformats.org/officeDocument/2006/relationships/hyperlink" Target="https://tantos.pro/clamp/nylon_black_300x36.html" TargetMode="External"/><Relationship Id="rId92" Type="http://schemas.openxmlformats.org/officeDocument/2006/relationships/image" Target="../media/image451.png"/><Relationship Id="rId2" Type="http://schemas.openxmlformats.org/officeDocument/2006/relationships/image" Target="../media/image413.png"/><Relationship Id="rId29" Type="http://schemas.openxmlformats.org/officeDocument/2006/relationships/hyperlink" Target="https://tantos.pro/connectors/TSDC-4.html" TargetMode="External"/><Relationship Id="rId24" Type="http://schemas.openxmlformats.org/officeDocument/2006/relationships/image" Target="../media/image423.png"/><Relationship Id="rId40" Type="http://schemas.openxmlformats.org/officeDocument/2006/relationships/hyperlink" Target="https://tantos.pro/connectors/DC4.html" TargetMode="External"/><Relationship Id="rId45" Type="http://schemas.openxmlformats.org/officeDocument/2006/relationships/image" Target="../media/image433.png"/><Relationship Id="rId66" Type="http://schemas.openxmlformats.org/officeDocument/2006/relationships/hyperlink" Target="https://tantos.pro/clamp/nylon_black_250x36.html" TargetMode="External"/><Relationship Id="rId87" Type="http://schemas.openxmlformats.org/officeDocument/2006/relationships/image" Target="../media/image316.png"/><Relationship Id="rId110" Type="http://schemas.openxmlformats.org/officeDocument/2006/relationships/image" Target="../media/image460.png"/><Relationship Id="rId115" Type="http://schemas.openxmlformats.org/officeDocument/2006/relationships/hyperlink" Target="https://tantos.pro/solncezashchitnye-kozyr-ki/tsi-ch112.html" TargetMode="External"/><Relationship Id="rId131" Type="http://schemas.openxmlformats.org/officeDocument/2006/relationships/image" Target="../media/image471.jpg"/><Relationship Id="rId136" Type="http://schemas.openxmlformats.org/officeDocument/2006/relationships/image" Target="../media/image473.jpeg"/><Relationship Id="rId61" Type="http://schemas.openxmlformats.org/officeDocument/2006/relationships/hyperlink" Target="https://tantos.pro/clamp/nylon_white_200x25.html" TargetMode="External"/><Relationship Id="rId82" Type="http://schemas.openxmlformats.org/officeDocument/2006/relationships/image" Target="../media/image447.png"/><Relationship Id="rId19" Type="http://schemas.openxmlformats.org/officeDocument/2006/relationships/hyperlink" Target="https://tantos.pro/connectors/RCA-2.html" TargetMode="External"/><Relationship Id="rId14" Type="http://schemas.openxmlformats.org/officeDocument/2006/relationships/hyperlink" Target="https://tantos.pro/connector/bnc-bnc-3m.html" TargetMode="External"/><Relationship Id="rId30" Type="http://schemas.openxmlformats.org/officeDocument/2006/relationships/image" Target="../media/image426.png"/><Relationship Id="rId35" Type="http://schemas.openxmlformats.org/officeDocument/2006/relationships/hyperlink" Target="https://tantos.pro/connectors/TSBNC-plastic.html" TargetMode="External"/><Relationship Id="rId56" Type="http://schemas.openxmlformats.org/officeDocument/2006/relationships/image" Target="../media/image438.png"/><Relationship Id="rId77" Type="http://schemas.openxmlformats.org/officeDocument/2006/relationships/image" Target="../media/image318.png"/><Relationship Id="rId100" Type="http://schemas.openxmlformats.org/officeDocument/2006/relationships/image" Target="../media/image455.png"/><Relationship Id="rId105" Type="http://schemas.openxmlformats.org/officeDocument/2006/relationships/hyperlink" Target="https://tantos.pro/boxes/tsi-wm01.html" TargetMode="External"/><Relationship Id="rId126" Type="http://schemas.openxmlformats.org/officeDocument/2006/relationships/hyperlink" Target="https://tantos.pro/receivers-transmitters/tst-1u01p2hd.html" TargetMode="External"/><Relationship Id="rId8" Type="http://schemas.openxmlformats.org/officeDocument/2006/relationships/image" Target="../media/image416.png"/><Relationship Id="rId51" Type="http://schemas.openxmlformats.org/officeDocument/2006/relationships/hyperlink" Target="https://tantos.pro/clamp/nylon_white_100x25.html" TargetMode="External"/><Relationship Id="rId72" Type="http://schemas.openxmlformats.org/officeDocument/2006/relationships/image" Target="../media/image445.png"/><Relationship Id="rId93" Type="http://schemas.openxmlformats.org/officeDocument/2006/relationships/hyperlink" Target="https://tantos.pro/boxes/tsi-jb03.html" TargetMode="External"/><Relationship Id="rId98" Type="http://schemas.openxmlformats.org/officeDocument/2006/relationships/image" Target="../media/image454.png"/><Relationship Id="rId121" Type="http://schemas.openxmlformats.org/officeDocument/2006/relationships/image" Target="../media/image467.jpeg"/><Relationship Id="rId3" Type="http://schemas.openxmlformats.org/officeDocument/2006/relationships/hyperlink" Target="https://tantos.pro/connectors/TSDC-6.html" TargetMode="External"/><Relationship Id="rId25" Type="http://schemas.openxmlformats.org/officeDocument/2006/relationships/hyperlink" Target="https://tantos.pro/connectors/TSDC-7.html" TargetMode="External"/><Relationship Id="rId46" Type="http://schemas.openxmlformats.org/officeDocument/2006/relationships/hyperlink" Target="https://tantos.pro/connectors/TSBNC-3.html" TargetMode="External"/><Relationship Id="rId67" Type="http://schemas.openxmlformats.org/officeDocument/2006/relationships/image" Target="../media/image443.png"/><Relationship Id="rId116" Type="http://schemas.openxmlformats.org/officeDocument/2006/relationships/image" Target="../media/image463.png"/><Relationship Id="rId137" Type="http://schemas.openxmlformats.org/officeDocument/2006/relationships/hyperlink" Target="https://tantos.pro/boxes/tsi-wbe60.html" TargetMode="External"/><Relationship Id="rId20" Type="http://schemas.openxmlformats.org/officeDocument/2006/relationships/image" Target="../media/image421.png"/><Relationship Id="rId41" Type="http://schemas.openxmlformats.org/officeDocument/2006/relationships/image" Target="../media/image431.png"/><Relationship Id="rId62" Type="http://schemas.openxmlformats.org/officeDocument/2006/relationships/hyperlink" Target="https://tantos.pro/clamp/nylon_white_200x36.html" TargetMode="External"/><Relationship Id="rId83" Type="http://schemas.openxmlformats.org/officeDocument/2006/relationships/hyperlink" Target="https://tantos.pro/mikrofony-trehprovodnye/tsa-m51p.html" TargetMode="External"/><Relationship Id="rId88" Type="http://schemas.openxmlformats.org/officeDocument/2006/relationships/image" Target="../media/image317.png"/><Relationship Id="rId111" Type="http://schemas.openxmlformats.org/officeDocument/2006/relationships/hyperlink" Target="https://tantos.pro/solncezashchitnye-kozyr-ki/tsi-ch90.html" TargetMode="External"/><Relationship Id="rId132" Type="http://schemas.openxmlformats.org/officeDocument/2006/relationships/image" Target="../media/image9.gif"/><Relationship Id="rId15" Type="http://schemas.openxmlformats.org/officeDocument/2006/relationships/hyperlink" Target="https://tantos.pro/connectors/TSDC-1.html" TargetMode="External"/><Relationship Id="rId36" Type="http://schemas.openxmlformats.org/officeDocument/2006/relationships/image" Target="../media/image429.png"/><Relationship Id="rId57" Type="http://schemas.openxmlformats.org/officeDocument/2006/relationships/hyperlink" Target="https://tantos.pro/clamp/nylon_black_150x25.html" TargetMode="External"/><Relationship Id="rId106" Type="http://schemas.openxmlformats.org/officeDocument/2006/relationships/image" Target="../media/image458.png"/><Relationship Id="rId127" Type="http://schemas.openxmlformats.org/officeDocument/2006/relationships/image" Target="../media/image470.jpeg"/><Relationship Id="rId10" Type="http://schemas.openxmlformats.org/officeDocument/2006/relationships/hyperlink" Target="https://tantos.pro/connector/bnc+ds_20m.html" TargetMode="External"/><Relationship Id="rId31" Type="http://schemas.openxmlformats.org/officeDocument/2006/relationships/hyperlink" Target="https://tantos.pro/connectors/TSDC-5.html" TargetMode="External"/><Relationship Id="rId52" Type="http://schemas.openxmlformats.org/officeDocument/2006/relationships/image" Target="../media/image436.png"/><Relationship Id="rId73" Type="http://schemas.openxmlformats.org/officeDocument/2006/relationships/hyperlink" Target="https://tantos.pro/clamp/nylon_white_150x36.html" TargetMode="External"/><Relationship Id="rId78" Type="http://schemas.openxmlformats.org/officeDocument/2006/relationships/image" Target="../media/image319.png"/><Relationship Id="rId94" Type="http://schemas.openxmlformats.org/officeDocument/2006/relationships/image" Target="../media/image452.png"/><Relationship Id="rId99" Type="http://schemas.openxmlformats.org/officeDocument/2006/relationships/hyperlink" Target="https://tantos.pro/boxes/tsi-pm01.html" TargetMode="External"/><Relationship Id="rId101" Type="http://schemas.openxmlformats.org/officeDocument/2006/relationships/hyperlink" Target="https://tantos.pro/boxes/tsi-pm02.html" TargetMode="External"/><Relationship Id="rId122" Type="http://schemas.openxmlformats.org/officeDocument/2006/relationships/hyperlink" Target="https://tantos.pro/receivers-transmitters/tst-1u01p1hd.html" TargetMode="External"/><Relationship Id="rId4" Type="http://schemas.openxmlformats.org/officeDocument/2006/relationships/image" Target="../media/image414.png"/><Relationship Id="rId9" Type="http://schemas.openxmlformats.org/officeDocument/2006/relationships/hyperlink" Target="https://tantos.pro/connectors/TSBNC-2.html" TargetMode="External"/><Relationship Id="rId26" Type="http://schemas.openxmlformats.org/officeDocument/2006/relationships/image" Target="../media/image424.png"/><Relationship Id="rId47" Type="http://schemas.openxmlformats.org/officeDocument/2006/relationships/image" Target="../media/image434.png"/><Relationship Id="rId68" Type="http://schemas.openxmlformats.org/officeDocument/2006/relationships/hyperlink" Target="https://tantos.pro/clamp/nylon_white_250x36.html" TargetMode="External"/><Relationship Id="rId89" Type="http://schemas.openxmlformats.org/officeDocument/2006/relationships/hyperlink" Target="https://tantos.pro/boxes/tsi-jb02l.html" TargetMode="External"/><Relationship Id="rId112" Type="http://schemas.openxmlformats.org/officeDocument/2006/relationships/image" Target="../media/image461.png"/><Relationship Id="rId133" Type="http://schemas.openxmlformats.org/officeDocument/2006/relationships/hyperlink" Target="https://tantos.pro/boxes/tsi-jb06.html" TargetMode="External"/><Relationship Id="rId16" Type="http://schemas.openxmlformats.org/officeDocument/2006/relationships/image" Target="../media/image419.png"/></Relationships>
</file>

<file path=xl/drawings/drawing1.xml><?xml version="1.0" encoding="utf-8"?>
<xdr:wsDr xmlns:xdr="http://schemas.openxmlformats.org/drawingml/2006/spreadsheetDrawing" xmlns:a="http://schemas.openxmlformats.org/drawingml/2006/main">
  <xdr:twoCellAnchor editAs="oneCell">
    <xdr:from>
      <xdr:col>3</xdr:col>
      <xdr:colOff>952500</xdr:colOff>
      <xdr:row>1</xdr:row>
      <xdr:rowOff>52931</xdr:rowOff>
    </xdr:from>
    <xdr:to>
      <xdr:col>4</xdr:col>
      <xdr:colOff>2868084</xdr:colOff>
      <xdr:row>2</xdr:row>
      <xdr:rowOff>359766</xdr:rowOff>
    </xdr:to>
    <xdr:pic>
      <xdr:nvPicPr>
        <xdr:cNvPr id="2" name="Рисунок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35500" y="105848"/>
          <a:ext cx="3767667" cy="730168"/>
        </a:xfrm>
        <a:prstGeom prst="rect">
          <a:avLst/>
        </a:prstGeom>
      </xdr:spPr>
    </xdr:pic>
    <xdr:clientData/>
  </xdr:twoCellAnchor>
  <xdr:twoCellAnchor editAs="oneCell">
    <xdr:from>
      <xdr:col>1</xdr:col>
      <xdr:colOff>433911</xdr:colOff>
      <xdr:row>1</xdr:row>
      <xdr:rowOff>338666</xdr:rowOff>
    </xdr:from>
    <xdr:to>
      <xdr:col>2</xdr:col>
      <xdr:colOff>1377943</xdr:colOff>
      <xdr:row>2</xdr:row>
      <xdr:rowOff>99669</xdr:rowOff>
    </xdr:to>
    <xdr:pic>
      <xdr:nvPicPr>
        <xdr:cNvPr id="3" name="Рисунок 2">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6828" y="391583"/>
          <a:ext cx="1790699" cy="1843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85726</xdr:colOff>
      <xdr:row>13</xdr:row>
      <xdr:rowOff>390525</xdr:rowOff>
    </xdr:from>
    <xdr:to>
      <xdr:col>2</xdr:col>
      <xdr:colOff>2352675</xdr:colOff>
      <xdr:row>13</xdr:row>
      <xdr:rowOff>1486689</xdr:rowOff>
    </xdr:to>
    <xdr:pic>
      <xdr:nvPicPr>
        <xdr:cNvPr id="4" name="Рисунок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1676" y="9525000"/>
          <a:ext cx="2266949" cy="1096164"/>
        </a:xfrm>
        <a:prstGeom prst="rect">
          <a:avLst/>
        </a:prstGeom>
      </xdr:spPr>
    </xdr:pic>
    <xdr:clientData/>
  </xdr:twoCellAnchor>
  <xdr:twoCellAnchor editAs="oneCell">
    <xdr:from>
      <xdr:col>2</xdr:col>
      <xdr:colOff>38100</xdr:colOff>
      <xdr:row>14</xdr:row>
      <xdr:rowOff>400050</xdr:rowOff>
    </xdr:from>
    <xdr:to>
      <xdr:col>2</xdr:col>
      <xdr:colOff>2363089</xdr:colOff>
      <xdr:row>14</xdr:row>
      <xdr:rowOff>1533525</xdr:rowOff>
    </xdr:to>
    <xdr:pic>
      <xdr:nvPicPr>
        <xdr:cNvPr id="5" name="Рисунок 4">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24050" y="11439525"/>
          <a:ext cx="2324989" cy="1133475"/>
        </a:xfrm>
        <a:prstGeom prst="rect">
          <a:avLst/>
        </a:prstGeom>
      </xdr:spPr>
    </xdr:pic>
    <xdr:clientData/>
  </xdr:twoCellAnchor>
  <xdr:twoCellAnchor editAs="oneCell">
    <xdr:from>
      <xdr:col>2</xdr:col>
      <xdr:colOff>47625</xdr:colOff>
      <xdr:row>15</xdr:row>
      <xdr:rowOff>438151</xdr:rowOff>
    </xdr:from>
    <xdr:to>
      <xdr:col>2</xdr:col>
      <xdr:colOff>2352675</xdr:colOff>
      <xdr:row>15</xdr:row>
      <xdr:rowOff>1435326</xdr:rowOff>
    </xdr:to>
    <xdr:pic>
      <xdr:nvPicPr>
        <xdr:cNvPr id="10" name="Рисунок 9">
          <a:hlinkClick xmlns:r="http://schemas.openxmlformats.org/officeDocument/2006/relationships" r:id="rId5"/>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33575" y="13382626"/>
          <a:ext cx="2305050" cy="997175"/>
        </a:xfrm>
        <a:prstGeom prst="rect">
          <a:avLst/>
        </a:prstGeom>
      </xdr:spPr>
    </xdr:pic>
    <xdr:clientData/>
  </xdr:twoCellAnchor>
  <xdr:twoCellAnchor editAs="oneCell">
    <xdr:from>
      <xdr:col>2</xdr:col>
      <xdr:colOff>57150</xdr:colOff>
      <xdr:row>12</xdr:row>
      <xdr:rowOff>390525</xdr:rowOff>
    </xdr:from>
    <xdr:to>
      <xdr:col>2</xdr:col>
      <xdr:colOff>2366243</xdr:colOff>
      <xdr:row>12</xdr:row>
      <xdr:rowOff>1562100</xdr:rowOff>
    </xdr:to>
    <xdr:pic>
      <xdr:nvPicPr>
        <xdr:cNvPr id="7" name="Рисунок 6">
          <a:hlinkClick xmlns:r="http://schemas.openxmlformats.org/officeDocument/2006/relationships" r:id="rId7"/>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943100" y="7620000"/>
          <a:ext cx="2309093" cy="1171575"/>
        </a:xfrm>
        <a:prstGeom prst="rect">
          <a:avLst/>
        </a:prstGeom>
      </xdr:spPr>
    </xdr:pic>
    <xdr:clientData/>
  </xdr:twoCellAnchor>
  <xdr:twoCellAnchor editAs="oneCell">
    <xdr:from>
      <xdr:col>2</xdr:col>
      <xdr:colOff>523875</xdr:colOff>
      <xdr:row>16</xdr:row>
      <xdr:rowOff>47626</xdr:rowOff>
    </xdr:from>
    <xdr:to>
      <xdr:col>2</xdr:col>
      <xdr:colOff>1838324</xdr:colOff>
      <xdr:row>16</xdr:row>
      <xdr:rowOff>1874400</xdr:rowOff>
    </xdr:to>
    <xdr:pic>
      <xdr:nvPicPr>
        <xdr:cNvPr id="9" name="Рисунок 8">
          <a:hlinkClick xmlns:r="http://schemas.openxmlformats.org/officeDocument/2006/relationships" r:id="rId9"/>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409825" y="14897101"/>
          <a:ext cx="1314449" cy="1826774"/>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4" name="Рисунок 13">
          <a:hlinkClick xmlns:r="http://schemas.openxmlformats.org/officeDocument/2006/relationships" r:id="rId11"/>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1076325</xdr:colOff>
      <xdr:row>2</xdr:row>
      <xdr:rowOff>57150</xdr:rowOff>
    </xdr:from>
    <xdr:to>
      <xdr:col>2</xdr:col>
      <xdr:colOff>771525</xdr:colOff>
      <xdr:row>4</xdr:row>
      <xdr:rowOff>152400</xdr:rowOff>
    </xdr:to>
    <xdr:pic>
      <xdr:nvPicPr>
        <xdr:cNvPr id="3" name="Рисунок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133475" y="342900"/>
          <a:ext cx="1543050" cy="552450"/>
        </a:xfrm>
        <a:prstGeom prst="rect">
          <a:avLst/>
        </a:prstGeom>
      </xdr:spPr>
    </xdr:pic>
    <xdr:clientData/>
  </xdr:twoCellAnchor>
  <xdr:twoCellAnchor editAs="oneCell">
    <xdr:from>
      <xdr:col>1</xdr:col>
      <xdr:colOff>0</xdr:colOff>
      <xdr:row>9</xdr:row>
      <xdr:rowOff>0</xdr:rowOff>
    </xdr:from>
    <xdr:to>
      <xdr:col>1</xdr:col>
      <xdr:colOff>666750</xdr:colOff>
      <xdr:row>9</xdr:row>
      <xdr:rowOff>666750</xdr:rowOff>
    </xdr:to>
    <xdr:pic>
      <xdr:nvPicPr>
        <xdr:cNvPr id="17" name="Рисунок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8100" y="5114925"/>
          <a:ext cx="666750" cy="666750"/>
        </a:xfrm>
        <a:prstGeom prst="rect">
          <a:avLst/>
        </a:prstGeom>
      </xdr:spPr>
    </xdr:pic>
    <xdr:clientData/>
  </xdr:twoCellAnchor>
  <xdr:twoCellAnchor editAs="oneCell">
    <xdr:from>
      <xdr:col>2</xdr:col>
      <xdr:colOff>28576</xdr:colOff>
      <xdr:row>11</xdr:row>
      <xdr:rowOff>390526</xdr:rowOff>
    </xdr:from>
    <xdr:to>
      <xdr:col>2</xdr:col>
      <xdr:colOff>2371408</xdr:colOff>
      <xdr:row>11</xdr:row>
      <xdr:rowOff>1533525</xdr:rowOff>
    </xdr:to>
    <xdr:pic>
      <xdr:nvPicPr>
        <xdr:cNvPr id="18" name="Рисунок 17">
          <a:hlinkClick xmlns:r="http://schemas.openxmlformats.org/officeDocument/2006/relationships" r:id="rId15"/>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914526" y="5715001"/>
          <a:ext cx="2342832" cy="1142999"/>
        </a:xfrm>
        <a:prstGeom prst="rect">
          <a:avLst/>
        </a:prstGeom>
      </xdr:spPr>
    </xdr:pic>
    <xdr:clientData/>
  </xdr:twoCellAnchor>
  <xdr:twoCellAnchor editAs="oneCell">
    <xdr:from>
      <xdr:col>2</xdr:col>
      <xdr:colOff>57150</xdr:colOff>
      <xdr:row>10</xdr:row>
      <xdr:rowOff>457201</xdr:rowOff>
    </xdr:from>
    <xdr:to>
      <xdr:col>2</xdr:col>
      <xdr:colOff>2371725</xdr:colOff>
      <xdr:row>10</xdr:row>
      <xdr:rowOff>1504136</xdr:rowOff>
    </xdr:to>
    <xdr:pic>
      <xdr:nvPicPr>
        <xdr:cNvPr id="19" name="Рисунок 18">
          <a:hlinkClick xmlns:r="http://schemas.openxmlformats.org/officeDocument/2006/relationships" r:id="rId17"/>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943100" y="3876676"/>
          <a:ext cx="2314575" cy="1046935"/>
        </a:xfrm>
        <a:prstGeom prst="rect">
          <a:avLst/>
        </a:prstGeom>
      </xdr:spPr>
    </xdr:pic>
    <xdr:clientData/>
  </xdr:twoCellAnchor>
  <xdr:twoCellAnchor editAs="oneCell">
    <xdr:from>
      <xdr:col>2</xdr:col>
      <xdr:colOff>19052</xdr:colOff>
      <xdr:row>9</xdr:row>
      <xdr:rowOff>466727</xdr:rowOff>
    </xdr:from>
    <xdr:to>
      <xdr:col>2</xdr:col>
      <xdr:colOff>2361334</xdr:colOff>
      <xdr:row>9</xdr:row>
      <xdr:rowOff>1466851</xdr:rowOff>
    </xdr:to>
    <xdr:pic>
      <xdr:nvPicPr>
        <xdr:cNvPr id="6" name="Рисунок 5">
          <a:hlinkClick xmlns:r="http://schemas.openxmlformats.org/officeDocument/2006/relationships" r:id="rId19"/>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1905002" y="1981202"/>
          <a:ext cx="2342282" cy="10001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619125</xdr:colOff>
      <xdr:row>59</xdr:row>
      <xdr:rowOff>28575</xdr:rowOff>
    </xdr:from>
    <xdr:to>
      <xdr:col>2</xdr:col>
      <xdr:colOff>619125</xdr:colOff>
      <xdr:row>59</xdr:row>
      <xdr:rowOff>190500</xdr:rowOff>
    </xdr:to>
    <xdr:pic>
      <xdr:nvPicPr>
        <xdr:cNvPr id="2" name="Рисунок 5">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66975" y="277272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90</xdr:row>
      <xdr:rowOff>0</xdr:rowOff>
    </xdr:from>
    <xdr:to>
      <xdr:col>2</xdr:col>
      <xdr:colOff>304800</xdr:colOff>
      <xdr:row>91</xdr:row>
      <xdr:rowOff>1</xdr:rowOff>
    </xdr:to>
    <xdr:sp macro="" textlink="">
      <xdr:nvSpPr>
        <xdr:cNvPr id="3" name="AutoShape 1024" descr="&amp;SHcy;&amp;lcy;&amp;iecy;&amp;jcy;&amp;fcy; &amp;dcy;&amp;lcy;&amp;yacy; &amp;mcy;&amp;ocy;&amp;ncy;&amp;icy;&amp;tcy;&amp;ocy;&amp;rcy;&amp;ocy;&amp;vcy; TANTOS 4&amp;khcy;-&amp;pcy;&amp;icy;&amp;ncy;&amp;ocy;&amp;vcy;&amp;ycy;&amp;jcy;">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1847850" y="38347650"/>
          <a:ext cx="304800"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1181100</xdr:colOff>
      <xdr:row>48</xdr:row>
      <xdr:rowOff>323850</xdr:rowOff>
    </xdr:from>
    <xdr:to>
      <xdr:col>2</xdr:col>
      <xdr:colOff>2333625</xdr:colOff>
      <xdr:row>48</xdr:row>
      <xdr:rowOff>1104900</xdr:rowOff>
    </xdr:to>
    <xdr:pic>
      <xdr:nvPicPr>
        <xdr:cNvPr id="20" name="Рисунок 1">
          <a:hlinkClick xmlns:r="http://schemas.openxmlformats.org/officeDocument/2006/relationships" r:id="rId2"/>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028950" y="15668625"/>
          <a:ext cx="11525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xdr:colOff>
      <xdr:row>131</xdr:row>
      <xdr:rowOff>133350</xdr:rowOff>
    </xdr:from>
    <xdr:to>
      <xdr:col>2</xdr:col>
      <xdr:colOff>1857375</xdr:colOff>
      <xdr:row>131</xdr:row>
      <xdr:rowOff>971550</xdr:rowOff>
    </xdr:to>
    <xdr:pic>
      <xdr:nvPicPr>
        <xdr:cNvPr id="40" name="Рисунок 17">
          <a:hlinkClick xmlns:r="http://schemas.openxmlformats.org/officeDocument/2006/relationships" r:id="rId4"/>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371725" y="48948975"/>
          <a:ext cx="13335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857250</xdr:colOff>
      <xdr:row>61</xdr:row>
      <xdr:rowOff>19050</xdr:rowOff>
    </xdr:from>
    <xdr:to>
      <xdr:col>2</xdr:col>
      <xdr:colOff>1590675</xdr:colOff>
      <xdr:row>61</xdr:row>
      <xdr:rowOff>1136910</xdr:rowOff>
    </xdr:to>
    <xdr:pic>
      <xdr:nvPicPr>
        <xdr:cNvPr id="23" name="Рисунок 22">
          <a:hlinkClick xmlns:r="http://schemas.openxmlformats.org/officeDocument/2006/relationships" r:id="rId6"/>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62250" y="39947850"/>
          <a:ext cx="733425" cy="1117860"/>
        </a:xfrm>
        <a:prstGeom prst="rect">
          <a:avLst/>
        </a:prstGeom>
      </xdr:spPr>
    </xdr:pic>
    <xdr:clientData/>
  </xdr:twoCellAnchor>
  <xdr:twoCellAnchor editAs="oneCell">
    <xdr:from>
      <xdr:col>2</xdr:col>
      <xdr:colOff>514350</xdr:colOff>
      <xdr:row>138</xdr:row>
      <xdr:rowOff>139210</xdr:rowOff>
    </xdr:from>
    <xdr:to>
      <xdr:col>2</xdr:col>
      <xdr:colOff>1866900</xdr:colOff>
      <xdr:row>138</xdr:row>
      <xdr:rowOff>999924</xdr:rowOff>
    </xdr:to>
    <xdr:pic>
      <xdr:nvPicPr>
        <xdr:cNvPr id="172" name="Рисунок 171">
          <a:hlinkClick xmlns:r="http://schemas.openxmlformats.org/officeDocument/2006/relationships" r:id="rId8"/>
          <a:extLst>
            <a:ext uri="{FF2B5EF4-FFF2-40B4-BE49-F238E27FC236}">
              <a16:creationId xmlns:a16="http://schemas.microsoft.com/office/drawing/2014/main" id="{00000000-0008-0000-0400-0000AC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2362200" y="127221760"/>
          <a:ext cx="1352550" cy="860714"/>
        </a:xfrm>
        <a:prstGeom prst="rect">
          <a:avLst/>
        </a:prstGeom>
      </xdr:spPr>
    </xdr:pic>
    <xdr:clientData/>
  </xdr:twoCellAnchor>
  <xdr:twoCellAnchor editAs="oneCell">
    <xdr:from>
      <xdr:col>2</xdr:col>
      <xdr:colOff>876300</xdr:colOff>
      <xdr:row>139</xdr:row>
      <xdr:rowOff>28575</xdr:rowOff>
    </xdr:from>
    <xdr:to>
      <xdr:col>2</xdr:col>
      <xdr:colOff>1514475</xdr:colOff>
      <xdr:row>139</xdr:row>
      <xdr:rowOff>1092200</xdr:rowOff>
    </xdr:to>
    <xdr:pic>
      <xdr:nvPicPr>
        <xdr:cNvPr id="174" name="Рисунок 2">
          <a:hlinkClick xmlns:r="http://schemas.openxmlformats.org/officeDocument/2006/relationships" r:id="rId10"/>
          <a:extLst>
            <a:ext uri="{FF2B5EF4-FFF2-40B4-BE49-F238E27FC236}">
              <a16:creationId xmlns:a16="http://schemas.microsoft.com/office/drawing/2014/main" id="{00000000-0008-0000-0400-0000AE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a:stretch>
          <a:fillRect/>
        </a:stretch>
      </xdr:blipFill>
      <xdr:spPr bwMode="auto">
        <a:xfrm>
          <a:off x="2724150" y="119919750"/>
          <a:ext cx="638175" cy="1063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143</xdr:row>
      <xdr:rowOff>209550</xdr:rowOff>
    </xdr:from>
    <xdr:to>
      <xdr:col>2</xdr:col>
      <xdr:colOff>1800225</xdr:colOff>
      <xdr:row>143</xdr:row>
      <xdr:rowOff>952500</xdr:rowOff>
    </xdr:to>
    <xdr:pic>
      <xdr:nvPicPr>
        <xdr:cNvPr id="185" name="Рисунок 1">
          <a:hlinkClick xmlns:r="http://schemas.openxmlformats.org/officeDocument/2006/relationships" r:id="rId12"/>
          <a:extLst>
            <a:ext uri="{FF2B5EF4-FFF2-40B4-BE49-F238E27FC236}">
              <a16:creationId xmlns:a16="http://schemas.microsoft.com/office/drawing/2014/main" id="{00000000-0008-0000-0400-0000B9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rcRect/>
        <a:stretch>
          <a:fillRect/>
        </a:stretch>
      </xdr:blipFill>
      <xdr:spPr bwMode="auto">
        <a:xfrm>
          <a:off x="2552700" y="131864100"/>
          <a:ext cx="10953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781050</xdr:colOff>
      <xdr:row>146</xdr:row>
      <xdr:rowOff>247650</xdr:rowOff>
    </xdr:from>
    <xdr:to>
      <xdr:col>2</xdr:col>
      <xdr:colOff>1590675</xdr:colOff>
      <xdr:row>146</xdr:row>
      <xdr:rowOff>876300</xdr:rowOff>
    </xdr:to>
    <xdr:pic>
      <xdr:nvPicPr>
        <xdr:cNvPr id="186" name="Рисунок 1">
          <a:hlinkClick xmlns:r="http://schemas.openxmlformats.org/officeDocument/2006/relationships" r:id="rId14"/>
          <a:extLst>
            <a:ext uri="{FF2B5EF4-FFF2-40B4-BE49-F238E27FC236}">
              <a16:creationId xmlns:a16="http://schemas.microsoft.com/office/drawing/2014/main" id="{00000000-0008-0000-0400-0000BA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rcRect/>
        <a:stretch>
          <a:fillRect/>
        </a:stretch>
      </xdr:blipFill>
      <xdr:spPr bwMode="auto">
        <a:xfrm>
          <a:off x="2628900" y="135331200"/>
          <a:ext cx="8096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866775</xdr:colOff>
      <xdr:row>144</xdr:row>
      <xdr:rowOff>142875</xdr:rowOff>
    </xdr:from>
    <xdr:to>
      <xdr:col>2</xdr:col>
      <xdr:colOff>1714500</xdr:colOff>
      <xdr:row>144</xdr:row>
      <xdr:rowOff>1021241</xdr:rowOff>
    </xdr:to>
    <xdr:pic>
      <xdr:nvPicPr>
        <xdr:cNvPr id="187" name="Рисунок 53">
          <a:hlinkClick xmlns:r="http://schemas.openxmlformats.org/officeDocument/2006/relationships" r:id="rId16"/>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a:ext>
          </a:extLst>
        </a:blip>
        <a:srcRect/>
        <a:stretch>
          <a:fillRect/>
        </a:stretch>
      </xdr:blipFill>
      <xdr:spPr bwMode="auto">
        <a:xfrm>
          <a:off x="2714625" y="132940425"/>
          <a:ext cx="847725" cy="878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145</xdr:row>
      <xdr:rowOff>161924</xdr:rowOff>
    </xdr:from>
    <xdr:to>
      <xdr:col>2</xdr:col>
      <xdr:colOff>1637303</xdr:colOff>
      <xdr:row>145</xdr:row>
      <xdr:rowOff>1009649</xdr:rowOff>
    </xdr:to>
    <xdr:pic>
      <xdr:nvPicPr>
        <xdr:cNvPr id="188" name="Рисунок 53">
          <a:hlinkClick xmlns:r="http://schemas.openxmlformats.org/officeDocument/2006/relationships" r:id="rId18"/>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a:ext>
          </a:extLst>
        </a:blip>
        <a:srcRect/>
        <a:stretch>
          <a:fillRect/>
        </a:stretch>
      </xdr:blipFill>
      <xdr:spPr bwMode="auto">
        <a:xfrm>
          <a:off x="2667000" y="134102474"/>
          <a:ext cx="818153"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148</xdr:row>
      <xdr:rowOff>0</xdr:rowOff>
    </xdr:from>
    <xdr:to>
      <xdr:col>2</xdr:col>
      <xdr:colOff>304800</xdr:colOff>
      <xdr:row>148</xdr:row>
      <xdr:rowOff>304800</xdr:rowOff>
    </xdr:to>
    <xdr:sp macro="" textlink="">
      <xdr:nvSpPr>
        <xdr:cNvPr id="189" name="AutoShape 1024" descr="&amp;SHcy;&amp;lcy;&amp;iecy;&amp;jcy;&amp;fcy; &amp;dcy;&amp;lcy;&amp;yacy; &amp;mcy;&amp;ocy;&amp;ncy;&amp;icy;&amp;tcy;&amp;ocy;&amp;rcy;&amp;ocy;&amp;vcy; TANTOS 4&amp;khcy;-&amp;pcy;&amp;icy;&amp;ncy;&amp;ocy;&amp;vcy;&amp;ycy;&amp;jcy;">
          <a:extLst>
            <a:ext uri="{FF2B5EF4-FFF2-40B4-BE49-F238E27FC236}">
              <a16:creationId xmlns:a16="http://schemas.microsoft.com/office/drawing/2014/main" id="{00000000-0008-0000-0400-0000BD000000}"/>
            </a:ext>
          </a:extLst>
        </xdr:cNvPr>
        <xdr:cNvSpPr>
          <a:spLocks noChangeAspect="1" noChangeArrowheads="1"/>
        </xdr:cNvSpPr>
      </xdr:nvSpPr>
      <xdr:spPr bwMode="auto">
        <a:xfrm>
          <a:off x="1847850" y="66322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800100</xdr:colOff>
      <xdr:row>147</xdr:row>
      <xdr:rowOff>285750</xdr:rowOff>
    </xdr:from>
    <xdr:to>
      <xdr:col>2</xdr:col>
      <xdr:colOff>1609725</xdr:colOff>
      <xdr:row>147</xdr:row>
      <xdr:rowOff>904875</xdr:rowOff>
    </xdr:to>
    <xdr:pic>
      <xdr:nvPicPr>
        <xdr:cNvPr id="191" name="Рисунок 1">
          <a:hlinkClick xmlns:r="http://schemas.openxmlformats.org/officeDocument/2006/relationships" r:id="rId19"/>
          <a:extLst>
            <a:ext uri="{FF2B5EF4-FFF2-40B4-BE49-F238E27FC236}">
              <a16:creationId xmlns:a16="http://schemas.microsoft.com/office/drawing/2014/main" id="{00000000-0008-0000-0400-0000BF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a:ext>
          </a:extLst>
        </a:blip>
        <a:srcRect/>
        <a:stretch>
          <a:fillRect/>
        </a:stretch>
      </xdr:blipFill>
      <xdr:spPr bwMode="auto">
        <a:xfrm>
          <a:off x="2647950" y="136512300"/>
          <a:ext cx="8096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1028700</xdr:colOff>
      <xdr:row>148</xdr:row>
      <xdr:rowOff>238125</xdr:rowOff>
    </xdr:from>
    <xdr:to>
      <xdr:col>2</xdr:col>
      <xdr:colOff>1504950</xdr:colOff>
      <xdr:row>148</xdr:row>
      <xdr:rowOff>876300</xdr:rowOff>
    </xdr:to>
    <xdr:pic>
      <xdr:nvPicPr>
        <xdr:cNvPr id="192" name="Рисунок 6">
          <a:hlinkClick xmlns:r="http://schemas.openxmlformats.org/officeDocument/2006/relationships" r:id="rId21"/>
          <a:extLst>
            <a:ext uri="{FF2B5EF4-FFF2-40B4-BE49-F238E27FC236}">
              <a16:creationId xmlns:a16="http://schemas.microsoft.com/office/drawing/2014/main" id="{00000000-0008-0000-0400-0000C0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a:ext>
          </a:extLst>
        </a:blip>
        <a:srcRect/>
        <a:stretch>
          <a:fillRect/>
        </a:stretch>
      </xdr:blipFill>
      <xdr:spPr bwMode="auto">
        <a:xfrm>
          <a:off x="2876550" y="138750675"/>
          <a:ext cx="4762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150</xdr:row>
      <xdr:rowOff>0</xdr:rowOff>
    </xdr:from>
    <xdr:to>
      <xdr:col>2</xdr:col>
      <xdr:colOff>304800</xdr:colOff>
      <xdr:row>150</xdr:row>
      <xdr:rowOff>161925</xdr:rowOff>
    </xdr:to>
    <xdr:sp macro="" textlink="">
      <xdr:nvSpPr>
        <xdr:cNvPr id="193" name="AutoShape 1024" descr="&amp;SHcy;&amp;lcy;&amp;iecy;&amp;jcy;&amp;fcy; &amp;dcy;&amp;lcy;&amp;yacy; &amp;mcy;&amp;ocy;&amp;ncy;&amp;icy;&amp;tcy;&amp;ocy;&amp;rcy;&amp;ocy;&amp;vcy; TANTOS 4&amp;khcy;-&amp;pcy;&amp;icy;&amp;ncy;&amp;ocy;&amp;vcy;&amp;ycy;&amp;jcy;">
          <a:extLst>
            <a:ext uri="{FF2B5EF4-FFF2-40B4-BE49-F238E27FC236}">
              <a16:creationId xmlns:a16="http://schemas.microsoft.com/office/drawing/2014/main" id="{00000000-0008-0000-0400-0000C1000000}"/>
            </a:ext>
          </a:extLst>
        </xdr:cNvPr>
        <xdr:cNvSpPr>
          <a:spLocks noChangeAspect="1" noChangeArrowheads="1"/>
        </xdr:cNvSpPr>
      </xdr:nvSpPr>
      <xdr:spPr bwMode="auto">
        <a:xfrm>
          <a:off x="1847850" y="683418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857250</xdr:colOff>
      <xdr:row>150</xdr:row>
      <xdr:rowOff>323850</xdr:rowOff>
    </xdr:from>
    <xdr:to>
      <xdr:col>2</xdr:col>
      <xdr:colOff>1628775</xdr:colOff>
      <xdr:row>150</xdr:row>
      <xdr:rowOff>781050</xdr:rowOff>
    </xdr:to>
    <xdr:pic>
      <xdr:nvPicPr>
        <xdr:cNvPr id="194" name="Рисунок 77" descr="&amp;SHcy;&amp;lcy;&amp;iecy;&amp;jcy;&amp;fcy; &amp;dcy;&amp;lcy;&amp;yacy; &amp;mcy;&amp;ocy;&amp;ncy;&amp;icy;&amp;tcy;&amp;ocy;&amp;rcy;&amp;ocy;&amp;vcy; TANTOS 4&amp;khcy;-&amp;pcy;&amp;icy;&amp;ncy;&amp;ocy;&amp;vcy;&amp;ycy;&amp;jcy;">
          <a:hlinkClick xmlns:r="http://schemas.openxmlformats.org/officeDocument/2006/relationships" r:id="rId23"/>
          <a:extLst>
            <a:ext uri="{FF2B5EF4-FFF2-40B4-BE49-F238E27FC236}">
              <a16:creationId xmlns:a16="http://schemas.microsoft.com/office/drawing/2014/main" id="{00000000-0008-0000-0400-0000C2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a:ext>
          </a:extLst>
        </a:blip>
        <a:srcRect/>
        <a:stretch>
          <a:fillRect/>
        </a:stretch>
      </xdr:blipFill>
      <xdr:spPr bwMode="auto">
        <a:xfrm>
          <a:off x="2705100" y="141122400"/>
          <a:ext cx="771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952500</xdr:colOff>
      <xdr:row>149</xdr:row>
      <xdr:rowOff>257175</xdr:rowOff>
    </xdr:from>
    <xdr:to>
      <xdr:col>2</xdr:col>
      <xdr:colOff>1543050</xdr:colOff>
      <xdr:row>149</xdr:row>
      <xdr:rowOff>847725</xdr:rowOff>
    </xdr:to>
    <xdr:pic>
      <xdr:nvPicPr>
        <xdr:cNvPr id="195" name="Рисунок 5">
          <a:hlinkClick xmlns:r="http://schemas.openxmlformats.org/officeDocument/2006/relationships" r:id="rId25"/>
          <a:extLst>
            <a:ext uri="{FF2B5EF4-FFF2-40B4-BE49-F238E27FC236}">
              <a16:creationId xmlns:a16="http://schemas.microsoft.com/office/drawing/2014/main" id="{00000000-0008-0000-0400-0000C3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Lst>
        </a:blip>
        <a:srcRect/>
        <a:stretch>
          <a:fillRect/>
        </a:stretch>
      </xdr:blipFill>
      <xdr:spPr bwMode="auto">
        <a:xfrm>
          <a:off x="2800350" y="139912725"/>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151</xdr:row>
      <xdr:rowOff>333375</xdr:rowOff>
    </xdr:from>
    <xdr:to>
      <xdr:col>2</xdr:col>
      <xdr:colOff>1581150</xdr:colOff>
      <xdr:row>151</xdr:row>
      <xdr:rowOff>790575</xdr:rowOff>
    </xdr:to>
    <xdr:pic>
      <xdr:nvPicPr>
        <xdr:cNvPr id="196" name="Рисунок 77" descr="&amp;SHcy;&amp;lcy;&amp;iecy;&amp;jcy;&amp;fcy; &amp;dcy;&amp;lcy;&amp;yacy; &amp;mcy;&amp;ocy;&amp;ncy;&amp;icy;&amp;tcy;&amp;ocy;&amp;rcy;&amp;ocy;&amp;vcy; TANTOS 4&amp;khcy;-&amp;pcy;&amp;icy;&amp;ncy;&amp;ocy;&amp;vcy;&amp;ycy;&amp;jcy;">
          <a:hlinkClick xmlns:r="http://schemas.openxmlformats.org/officeDocument/2006/relationships" r:id="rId27"/>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a:ext>
          </a:extLst>
        </a:blip>
        <a:srcRect/>
        <a:stretch>
          <a:fillRect/>
        </a:stretch>
      </xdr:blipFill>
      <xdr:spPr bwMode="auto">
        <a:xfrm>
          <a:off x="2657475" y="142274925"/>
          <a:ext cx="771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752475</xdr:colOff>
      <xdr:row>152</xdr:row>
      <xdr:rowOff>295275</xdr:rowOff>
    </xdr:from>
    <xdr:to>
      <xdr:col>2</xdr:col>
      <xdr:colOff>1524000</xdr:colOff>
      <xdr:row>152</xdr:row>
      <xdr:rowOff>295275</xdr:rowOff>
    </xdr:to>
    <xdr:pic>
      <xdr:nvPicPr>
        <xdr:cNvPr id="200" name="Рисунок 77" descr="&amp;SHcy;&amp;lcy;&amp;iecy;&amp;jcy;&amp;fcy; &amp;dcy;&amp;lcy;&amp;yacy; &amp;mcy;&amp;ocy;&amp;ncy;&amp;icy;&amp;tcy;&amp;ocy;&amp;rcy;&amp;ocy;&amp;vcy; TANTOS 4&amp;khcy;-&amp;pcy;&amp;icy;&amp;ncy;&amp;ocy;&amp;vcy;&amp;ycy;&amp;jcy;">
          <a:extLst>
            <a:ext uri="{FF2B5EF4-FFF2-40B4-BE49-F238E27FC236}">
              <a16:creationId xmlns:a16="http://schemas.microsoft.com/office/drawing/2014/main" id="{00000000-0008-0000-0400-0000C8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a:ext>
          </a:extLst>
        </a:blip>
        <a:srcRect/>
        <a:stretch>
          <a:fillRect/>
        </a:stretch>
      </xdr:blipFill>
      <xdr:spPr bwMode="auto">
        <a:xfrm>
          <a:off x="2600325" y="70656450"/>
          <a:ext cx="771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800100</xdr:colOff>
      <xdr:row>153</xdr:row>
      <xdr:rowOff>333375</xdr:rowOff>
    </xdr:from>
    <xdr:to>
      <xdr:col>2</xdr:col>
      <xdr:colOff>1571625</xdr:colOff>
      <xdr:row>153</xdr:row>
      <xdr:rowOff>790575</xdr:rowOff>
    </xdr:to>
    <xdr:pic>
      <xdr:nvPicPr>
        <xdr:cNvPr id="201" name="Рисунок 77" descr="&amp;SHcy;&amp;lcy;&amp;iecy;&amp;jcy;&amp;fcy; &amp;dcy;&amp;lcy;&amp;yacy; &amp;mcy;&amp;ocy;&amp;ncy;&amp;icy;&amp;tcy;&amp;ocy;&amp;rcy;&amp;ocy;&amp;vcy; TANTOS 4&amp;khcy;-&amp;pcy;&amp;icy;&amp;ncy;&amp;ocy;&amp;vcy;&amp;ycy;&amp;jcy;">
          <a:hlinkClick xmlns:r="http://schemas.openxmlformats.org/officeDocument/2006/relationships" r:id="rId28"/>
          <a:extLst>
            <a:ext uri="{FF2B5EF4-FFF2-40B4-BE49-F238E27FC236}">
              <a16:creationId xmlns:a16="http://schemas.microsoft.com/office/drawing/2014/main" id="{00000000-0008-0000-0400-0000C9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a:ext>
          </a:extLst>
        </a:blip>
        <a:srcRect/>
        <a:stretch>
          <a:fillRect/>
        </a:stretch>
      </xdr:blipFill>
      <xdr:spPr bwMode="auto">
        <a:xfrm>
          <a:off x="2647950" y="144560925"/>
          <a:ext cx="771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152</xdr:row>
      <xdr:rowOff>361950</xdr:rowOff>
    </xdr:from>
    <xdr:to>
      <xdr:col>2</xdr:col>
      <xdr:colOff>1590675</xdr:colOff>
      <xdr:row>152</xdr:row>
      <xdr:rowOff>819150</xdr:rowOff>
    </xdr:to>
    <xdr:pic>
      <xdr:nvPicPr>
        <xdr:cNvPr id="206" name="Рисунок 77" descr="&amp;SHcy;&amp;lcy;&amp;iecy;&amp;jcy;&amp;fcy; &amp;dcy;&amp;lcy;&amp;yacy; &amp;mcy;&amp;ocy;&amp;ncy;&amp;icy;&amp;tcy;&amp;ocy;&amp;rcy;&amp;ocy;&amp;vcy; TANTOS 4&amp;khcy;-&amp;pcy;&amp;icy;&amp;ncy;&amp;ocy;&amp;vcy;&amp;ycy;&amp;jcy;">
          <a:hlinkClick xmlns:r="http://schemas.openxmlformats.org/officeDocument/2006/relationships" r:id="rId29"/>
          <a:extLst>
            <a:ext uri="{FF2B5EF4-FFF2-40B4-BE49-F238E27FC236}">
              <a16:creationId xmlns:a16="http://schemas.microsoft.com/office/drawing/2014/main" id="{00000000-0008-0000-0400-0000CE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a:ext>
          </a:extLst>
        </a:blip>
        <a:srcRect/>
        <a:stretch>
          <a:fillRect/>
        </a:stretch>
      </xdr:blipFill>
      <xdr:spPr bwMode="auto">
        <a:xfrm>
          <a:off x="2667000" y="143446500"/>
          <a:ext cx="771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155</xdr:row>
      <xdr:rowOff>0</xdr:rowOff>
    </xdr:from>
    <xdr:to>
      <xdr:col>2</xdr:col>
      <xdr:colOff>304800</xdr:colOff>
      <xdr:row>155</xdr:row>
      <xdr:rowOff>161925</xdr:rowOff>
    </xdr:to>
    <xdr:sp macro="" textlink="">
      <xdr:nvSpPr>
        <xdr:cNvPr id="207" name="AutoShape 1024" descr="&amp;SHcy;&amp;lcy;&amp;iecy;&amp;jcy;&amp;fcy; &amp;dcy;&amp;lcy;&amp;yacy; &amp;mcy;&amp;ocy;&amp;ncy;&amp;icy;&amp;tcy;&amp;ocy;&amp;rcy;&amp;ocy;&amp;vcy; TANTOS 4&amp;khcy;-&amp;pcy;&amp;icy;&amp;ncy;&amp;ocy;&amp;vcy;&amp;ycy;&amp;jcy;">
          <a:extLst>
            <a:ext uri="{FF2B5EF4-FFF2-40B4-BE49-F238E27FC236}">
              <a16:creationId xmlns:a16="http://schemas.microsoft.com/office/drawing/2014/main" id="{00000000-0008-0000-0400-0000CF000000}"/>
            </a:ext>
          </a:extLst>
        </xdr:cNvPr>
        <xdr:cNvSpPr>
          <a:spLocks noChangeAspect="1" noChangeArrowheads="1"/>
        </xdr:cNvSpPr>
      </xdr:nvSpPr>
      <xdr:spPr bwMode="auto">
        <a:xfrm>
          <a:off x="1847850" y="743997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409575</xdr:colOff>
      <xdr:row>155</xdr:row>
      <xdr:rowOff>0</xdr:rowOff>
    </xdr:from>
    <xdr:to>
      <xdr:col>2</xdr:col>
      <xdr:colOff>1466850</xdr:colOff>
      <xdr:row>155</xdr:row>
      <xdr:rowOff>0</xdr:rowOff>
    </xdr:to>
    <xdr:pic>
      <xdr:nvPicPr>
        <xdr:cNvPr id="208" name="Рисунок 4">
          <a:extLst>
            <a:ext uri="{FF2B5EF4-FFF2-40B4-BE49-F238E27FC236}">
              <a16:creationId xmlns:a16="http://schemas.microsoft.com/office/drawing/2014/main" id="{00000000-0008-0000-0400-0000D0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a:ext>
          </a:extLst>
        </a:blip>
        <a:srcRect/>
        <a:stretch>
          <a:fillRect/>
        </a:stretch>
      </xdr:blipFill>
      <xdr:spPr bwMode="auto">
        <a:xfrm>
          <a:off x="2257425" y="74399775"/>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157</xdr:row>
      <xdr:rowOff>135228</xdr:rowOff>
    </xdr:from>
    <xdr:to>
      <xdr:col>2</xdr:col>
      <xdr:colOff>1789800</xdr:colOff>
      <xdr:row>157</xdr:row>
      <xdr:rowOff>990600</xdr:rowOff>
    </xdr:to>
    <xdr:pic>
      <xdr:nvPicPr>
        <xdr:cNvPr id="210" name="Рисунок 209">
          <a:hlinkClick xmlns:r="http://schemas.openxmlformats.org/officeDocument/2006/relationships" r:id="rId31"/>
          <a:extLst>
            <a:ext uri="{FF2B5EF4-FFF2-40B4-BE49-F238E27FC236}">
              <a16:creationId xmlns:a16="http://schemas.microsoft.com/office/drawing/2014/main" id="{00000000-0008-0000-0400-0000D2000000}"/>
            </a:ext>
          </a:extLst>
        </xdr:cNvPr>
        <xdr:cNvPicPr>
          <a:picLocks noChangeAspect="1"/>
        </xdr:cNvPicPr>
      </xdr:nvPicPr>
      <xdr:blipFill>
        <a:blip xmlns:r="http://schemas.openxmlformats.org/officeDocument/2006/relationships" r:embed="rId32"/>
        <a:stretch>
          <a:fillRect/>
        </a:stretch>
      </xdr:blipFill>
      <xdr:spPr>
        <a:xfrm>
          <a:off x="2524125" y="151220778"/>
          <a:ext cx="1113525" cy="855372"/>
        </a:xfrm>
        <a:prstGeom prst="rect">
          <a:avLst/>
        </a:prstGeom>
      </xdr:spPr>
    </xdr:pic>
    <xdr:clientData/>
  </xdr:twoCellAnchor>
  <xdr:twoCellAnchor editAs="oneCell">
    <xdr:from>
      <xdr:col>2</xdr:col>
      <xdr:colOff>609601</xdr:colOff>
      <xdr:row>154</xdr:row>
      <xdr:rowOff>114300</xdr:rowOff>
    </xdr:from>
    <xdr:to>
      <xdr:col>2</xdr:col>
      <xdr:colOff>1842213</xdr:colOff>
      <xdr:row>154</xdr:row>
      <xdr:rowOff>1009650</xdr:rowOff>
    </xdr:to>
    <xdr:pic>
      <xdr:nvPicPr>
        <xdr:cNvPr id="211" name="Рисунок 210">
          <a:hlinkClick xmlns:r="http://schemas.openxmlformats.org/officeDocument/2006/relationships" r:id="rId33"/>
          <a:extLst>
            <a:ext uri="{FF2B5EF4-FFF2-40B4-BE49-F238E27FC236}">
              <a16:creationId xmlns:a16="http://schemas.microsoft.com/office/drawing/2014/main" id="{00000000-0008-0000-0400-0000D3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2457451" y="145484850"/>
          <a:ext cx="1232612" cy="895350"/>
        </a:xfrm>
        <a:prstGeom prst="rect">
          <a:avLst/>
        </a:prstGeom>
      </xdr:spPr>
    </xdr:pic>
    <xdr:clientData/>
  </xdr:twoCellAnchor>
  <xdr:twoCellAnchor editAs="oneCell">
    <xdr:from>
      <xdr:col>2</xdr:col>
      <xdr:colOff>581025</xdr:colOff>
      <xdr:row>155</xdr:row>
      <xdr:rowOff>114301</xdr:rowOff>
    </xdr:from>
    <xdr:to>
      <xdr:col>2</xdr:col>
      <xdr:colOff>1885950</xdr:colOff>
      <xdr:row>155</xdr:row>
      <xdr:rowOff>1010639</xdr:rowOff>
    </xdr:to>
    <xdr:pic>
      <xdr:nvPicPr>
        <xdr:cNvPr id="214" name="Рисунок 213">
          <a:hlinkClick xmlns:r="http://schemas.openxmlformats.org/officeDocument/2006/relationships" r:id="rId35"/>
          <a:extLst>
            <a:ext uri="{FF2B5EF4-FFF2-40B4-BE49-F238E27FC236}">
              <a16:creationId xmlns:a16="http://schemas.microsoft.com/office/drawing/2014/main" id="{00000000-0008-0000-0400-0000D6000000}"/>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2428875" y="148913851"/>
          <a:ext cx="1304925" cy="896338"/>
        </a:xfrm>
        <a:prstGeom prst="rect">
          <a:avLst/>
        </a:prstGeom>
      </xdr:spPr>
    </xdr:pic>
    <xdr:clientData/>
  </xdr:twoCellAnchor>
  <xdr:twoCellAnchor editAs="oneCell">
    <xdr:from>
      <xdr:col>2</xdr:col>
      <xdr:colOff>609600</xdr:colOff>
      <xdr:row>156</xdr:row>
      <xdr:rowOff>123825</xdr:rowOff>
    </xdr:from>
    <xdr:to>
      <xdr:col>2</xdr:col>
      <xdr:colOff>1869684</xdr:colOff>
      <xdr:row>156</xdr:row>
      <xdr:rowOff>1028700</xdr:rowOff>
    </xdr:to>
    <xdr:pic>
      <xdr:nvPicPr>
        <xdr:cNvPr id="215" name="Рисунок 214">
          <a:hlinkClick xmlns:r="http://schemas.openxmlformats.org/officeDocument/2006/relationships" r:id="rId37"/>
          <a:extLst>
            <a:ext uri="{FF2B5EF4-FFF2-40B4-BE49-F238E27FC236}">
              <a16:creationId xmlns:a16="http://schemas.microsoft.com/office/drawing/2014/main" id="{00000000-0008-0000-0400-0000D7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2457450" y="150066375"/>
          <a:ext cx="1260084" cy="904875"/>
        </a:xfrm>
        <a:prstGeom prst="rect">
          <a:avLst/>
        </a:prstGeom>
      </xdr:spPr>
    </xdr:pic>
    <xdr:clientData/>
  </xdr:twoCellAnchor>
  <xdr:twoCellAnchor editAs="oneCell">
    <xdr:from>
      <xdr:col>2</xdr:col>
      <xdr:colOff>619125</xdr:colOff>
      <xdr:row>50</xdr:row>
      <xdr:rowOff>133350</xdr:rowOff>
    </xdr:from>
    <xdr:to>
      <xdr:col>2</xdr:col>
      <xdr:colOff>1838325</xdr:colOff>
      <xdr:row>50</xdr:row>
      <xdr:rowOff>990600</xdr:rowOff>
    </xdr:to>
    <xdr:pic>
      <xdr:nvPicPr>
        <xdr:cNvPr id="179" name="Рисунок 2">
          <a:hlinkClick xmlns:r="http://schemas.openxmlformats.org/officeDocument/2006/relationships" r:id="rId39"/>
          <a:extLst>
            <a:ext uri="{FF2B5EF4-FFF2-40B4-BE49-F238E27FC236}">
              <a16:creationId xmlns:a16="http://schemas.microsoft.com/office/drawing/2014/main" id="{00000000-0008-0000-0400-0000B300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a:ext>
          </a:extLst>
        </a:blip>
        <a:srcRect/>
        <a:stretch>
          <a:fillRect/>
        </a:stretch>
      </xdr:blipFill>
      <xdr:spPr bwMode="auto">
        <a:xfrm>
          <a:off x="2466975" y="21355050"/>
          <a:ext cx="12192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409576</xdr:colOff>
      <xdr:row>11</xdr:row>
      <xdr:rowOff>76201</xdr:rowOff>
    </xdr:from>
    <xdr:to>
      <xdr:col>2</xdr:col>
      <xdr:colOff>2074556</xdr:colOff>
      <xdr:row>11</xdr:row>
      <xdr:rowOff>1076325</xdr:rowOff>
    </xdr:to>
    <xdr:pic>
      <xdr:nvPicPr>
        <xdr:cNvPr id="25" name="Рисунок 24">
          <a:hlinkClick xmlns:r="http://schemas.openxmlformats.org/officeDocument/2006/relationships" r:id="rId41"/>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2257426" y="1704976"/>
          <a:ext cx="1664980" cy="1000124"/>
        </a:xfrm>
        <a:prstGeom prst="rect">
          <a:avLst/>
        </a:prstGeom>
      </xdr:spPr>
    </xdr:pic>
    <xdr:clientData/>
  </xdr:twoCellAnchor>
  <xdr:twoCellAnchor editAs="oneCell">
    <xdr:from>
      <xdr:col>2</xdr:col>
      <xdr:colOff>409576</xdr:colOff>
      <xdr:row>13</xdr:row>
      <xdr:rowOff>76201</xdr:rowOff>
    </xdr:from>
    <xdr:to>
      <xdr:col>2</xdr:col>
      <xdr:colOff>2074556</xdr:colOff>
      <xdr:row>13</xdr:row>
      <xdr:rowOff>1076325</xdr:rowOff>
    </xdr:to>
    <xdr:pic>
      <xdr:nvPicPr>
        <xdr:cNvPr id="204" name="Рисунок 203">
          <a:hlinkClick xmlns:r="http://schemas.openxmlformats.org/officeDocument/2006/relationships" r:id="rId43"/>
          <a:extLst>
            <a:ext uri="{FF2B5EF4-FFF2-40B4-BE49-F238E27FC236}">
              <a16:creationId xmlns:a16="http://schemas.microsoft.com/office/drawing/2014/main" id="{00000000-0008-0000-0400-0000CC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2257426" y="3990976"/>
          <a:ext cx="1664980" cy="1000124"/>
        </a:xfrm>
        <a:prstGeom prst="rect">
          <a:avLst/>
        </a:prstGeom>
      </xdr:spPr>
    </xdr:pic>
    <xdr:clientData/>
  </xdr:twoCellAnchor>
  <xdr:twoCellAnchor editAs="oneCell">
    <xdr:from>
      <xdr:col>2</xdr:col>
      <xdr:colOff>390525</xdr:colOff>
      <xdr:row>95</xdr:row>
      <xdr:rowOff>76200</xdr:rowOff>
    </xdr:from>
    <xdr:to>
      <xdr:col>2</xdr:col>
      <xdr:colOff>2055505</xdr:colOff>
      <xdr:row>95</xdr:row>
      <xdr:rowOff>1076324</xdr:rowOff>
    </xdr:to>
    <xdr:pic>
      <xdr:nvPicPr>
        <xdr:cNvPr id="205" name="Рисунок 204">
          <a:hlinkClick xmlns:r="http://schemas.openxmlformats.org/officeDocument/2006/relationships" r:id="rId44"/>
          <a:extLst>
            <a:ext uri="{FF2B5EF4-FFF2-40B4-BE49-F238E27FC236}">
              <a16:creationId xmlns:a16="http://schemas.microsoft.com/office/drawing/2014/main" id="{00000000-0008-0000-0400-0000CD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2238375" y="73856850"/>
          <a:ext cx="1664980" cy="1000124"/>
        </a:xfrm>
        <a:prstGeom prst="rect">
          <a:avLst/>
        </a:prstGeom>
      </xdr:spPr>
    </xdr:pic>
    <xdr:clientData/>
  </xdr:twoCellAnchor>
  <xdr:twoCellAnchor editAs="oneCell">
    <xdr:from>
      <xdr:col>2</xdr:col>
      <xdr:colOff>390525</xdr:colOff>
      <xdr:row>97</xdr:row>
      <xdr:rowOff>76200</xdr:rowOff>
    </xdr:from>
    <xdr:to>
      <xdr:col>2</xdr:col>
      <xdr:colOff>2055505</xdr:colOff>
      <xdr:row>97</xdr:row>
      <xdr:rowOff>1076324</xdr:rowOff>
    </xdr:to>
    <xdr:pic>
      <xdr:nvPicPr>
        <xdr:cNvPr id="209" name="Рисунок 208">
          <a:hlinkClick xmlns:r="http://schemas.openxmlformats.org/officeDocument/2006/relationships" r:id="rId45"/>
          <a:extLst>
            <a:ext uri="{FF2B5EF4-FFF2-40B4-BE49-F238E27FC236}">
              <a16:creationId xmlns:a16="http://schemas.microsoft.com/office/drawing/2014/main" id="{00000000-0008-0000-0400-0000D1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2238375" y="76142850"/>
          <a:ext cx="1664980" cy="1000124"/>
        </a:xfrm>
        <a:prstGeom prst="rect">
          <a:avLst/>
        </a:prstGeom>
      </xdr:spPr>
    </xdr:pic>
    <xdr:clientData/>
  </xdr:twoCellAnchor>
  <xdr:twoCellAnchor editAs="oneCell">
    <xdr:from>
      <xdr:col>2</xdr:col>
      <xdr:colOff>647700</xdr:colOff>
      <xdr:row>55</xdr:row>
      <xdr:rowOff>57150</xdr:rowOff>
    </xdr:from>
    <xdr:to>
      <xdr:col>2</xdr:col>
      <xdr:colOff>1854350</xdr:colOff>
      <xdr:row>55</xdr:row>
      <xdr:rowOff>1104900</xdr:rowOff>
    </xdr:to>
    <xdr:pic>
      <xdr:nvPicPr>
        <xdr:cNvPr id="236" name="Рисунок 235">
          <a:hlinkClick xmlns:r="http://schemas.openxmlformats.org/officeDocument/2006/relationships" r:id="rId46"/>
          <a:extLst>
            <a:ext uri="{FF2B5EF4-FFF2-40B4-BE49-F238E27FC236}">
              <a16:creationId xmlns:a16="http://schemas.microsoft.com/office/drawing/2014/main" id="{00000000-0008-0000-0400-0000EC000000}"/>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2495550" y="24707850"/>
          <a:ext cx="1206650" cy="1047750"/>
        </a:xfrm>
        <a:prstGeom prst="rect">
          <a:avLst/>
        </a:prstGeom>
      </xdr:spPr>
    </xdr:pic>
    <xdr:clientData/>
  </xdr:twoCellAnchor>
  <xdr:twoCellAnchor editAs="oneCell">
    <xdr:from>
      <xdr:col>2</xdr:col>
      <xdr:colOff>647700</xdr:colOff>
      <xdr:row>56</xdr:row>
      <xdr:rowOff>57150</xdr:rowOff>
    </xdr:from>
    <xdr:to>
      <xdr:col>2</xdr:col>
      <xdr:colOff>1854350</xdr:colOff>
      <xdr:row>56</xdr:row>
      <xdr:rowOff>1104900</xdr:rowOff>
    </xdr:to>
    <xdr:pic>
      <xdr:nvPicPr>
        <xdr:cNvPr id="237" name="Рисунок 236">
          <a:hlinkClick xmlns:r="http://schemas.openxmlformats.org/officeDocument/2006/relationships" r:id="rId48"/>
          <a:extLst>
            <a:ext uri="{FF2B5EF4-FFF2-40B4-BE49-F238E27FC236}">
              <a16:creationId xmlns:a16="http://schemas.microsoft.com/office/drawing/2014/main" id="{00000000-0008-0000-0400-0000ED000000}"/>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2495550" y="25850850"/>
          <a:ext cx="1206650" cy="1047750"/>
        </a:xfrm>
        <a:prstGeom prst="rect">
          <a:avLst/>
        </a:prstGeom>
      </xdr:spPr>
    </xdr:pic>
    <xdr:clientData/>
  </xdr:twoCellAnchor>
  <xdr:twoCellAnchor editAs="oneCell">
    <xdr:from>
      <xdr:col>2</xdr:col>
      <xdr:colOff>600075</xdr:colOff>
      <xdr:row>134</xdr:row>
      <xdr:rowOff>57150</xdr:rowOff>
    </xdr:from>
    <xdr:to>
      <xdr:col>2</xdr:col>
      <xdr:colOff>1806725</xdr:colOff>
      <xdr:row>134</xdr:row>
      <xdr:rowOff>1104900</xdr:rowOff>
    </xdr:to>
    <xdr:pic>
      <xdr:nvPicPr>
        <xdr:cNvPr id="238" name="Рисунок 237">
          <a:hlinkClick xmlns:r="http://schemas.openxmlformats.org/officeDocument/2006/relationships" r:id="rId49"/>
          <a:extLst>
            <a:ext uri="{FF2B5EF4-FFF2-40B4-BE49-F238E27FC236}">
              <a16:creationId xmlns:a16="http://schemas.microsoft.com/office/drawing/2014/main" id="{00000000-0008-0000-0400-0000EE000000}"/>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2505075" y="88820625"/>
          <a:ext cx="1206650" cy="1047750"/>
        </a:xfrm>
        <a:prstGeom prst="rect">
          <a:avLst/>
        </a:prstGeom>
      </xdr:spPr>
    </xdr:pic>
    <xdr:clientData/>
  </xdr:twoCellAnchor>
  <xdr:twoCellAnchor editAs="oneCell">
    <xdr:from>
      <xdr:col>2</xdr:col>
      <xdr:colOff>600075</xdr:colOff>
      <xdr:row>135</xdr:row>
      <xdr:rowOff>57150</xdr:rowOff>
    </xdr:from>
    <xdr:to>
      <xdr:col>2</xdr:col>
      <xdr:colOff>1806725</xdr:colOff>
      <xdr:row>135</xdr:row>
      <xdr:rowOff>1104900</xdr:rowOff>
    </xdr:to>
    <xdr:pic>
      <xdr:nvPicPr>
        <xdr:cNvPr id="239" name="Рисунок 238">
          <a:hlinkClick xmlns:r="http://schemas.openxmlformats.org/officeDocument/2006/relationships" r:id="rId50"/>
          <a:extLst>
            <a:ext uri="{FF2B5EF4-FFF2-40B4-BE49-F238E27FC236}">
              <a16:creationId xmlns:a16="http://schemas.microsoft.com/office/drawing/2014/main" id="{00000000-0008-0000-0400-0000EF000000}"/>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2505075" y="89963625"/>
          <a:ext cx="1206650" cy="1047750"/>
        </a:xfrm>
        <a:prstGeom prst="rect">
          <a:avLst/>
        </a:prstGeom>
      </xdr:spPr>
    </xdr:pic>
    <xdr:clientData/>
  </xdr:twoCellAnchor>
  <xdr:twoCellAnchor editAs="oneCell">
    <xdr:from>
      <xdr:col>2</xdr:col>
      <xdr:colOff>723901</xdr:colOff>
      <xdr:row>59</xdr:row>
      <xdr:rowOff>47625</xdr:rowOff>
    </xdr:from>
    <xdr:to>
      <xdr:col>2</xdr:col>
      <xdr:colOff>1678311</xdr:colOff>
      <xdr:row>59</xdr:row>
      <xdr:rowOff>1085850</xdr:rowOff>
    </xdr:to>
    <xdr:pic>
      <xdr:nvPicPr>
        <xdr:cNvPr id="68" name="Рисунок 67">
          <a:hlinkClick xmlns:r="http://schemas.openxmlformats.org/officeDocument/2006/relationships" r:id="rId51"/>
          <a:extLst>
            <a:ext uri="{FF2B5EF4-FFF2-40B4-BE49-F238E27FC236}">
              <a16:creationId xmlns:a16="http://schemas.microsoft.com/office/drawing/2014/main" id="{00000000-0008-0000-0400-000044000000}"/>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tretch>
          <a:fillRect/>
        </a:stretch>
      </xdr:blipFill>
      <xdr:spPr>
        <a:xfrm>
          <a:off x="2571751" y="51787425"/>
          <a:ext cx="954410" cy="1038225"/>
        </a:xfrm>
        <a:prstGeom prst="rect">
          <a:avLst/>
        </a:prstGeom>
      </xdr:spPr>
    </xdr:pic>
    <xdr:clientData/>
  </xdr:twoCellAnchor>
  <xdr:twoCellAnchor editAs="oneCell">
    <xdr:from>
      <xdr:col>2</xdr:col>
      <xdr:colOff>657225</xdr:colOff>
      <xdr:row>64</xdr:row>
      <xdr:rowOff>28575</xdr:rowOff>
    </xdr:from>
    <xdr:to>
      <xdr:col>2</xdr:col>
      <xdr:colOff>1755929</xdr:colOff>
      <xdr:row>64</xdr:row>
      <xdr:rowOff>1123950</xdr:rowOff>
    </xdr:to>
    <xdr:pic>
      <xdr:nvPicPr>
        <xdr:cNvPr id="69" name="Рисунок 68">
          <a:hlinkClick xmlns:r="http://schemas.openxmlformats.org/officeDocument/2006/relationships" r:id="rId53"/>
          <a:extLst>
            <a:ext uri="{FF2B5EF4-FFF2-40B4-BE49-F238E27FC236}">
              <a16:creationId xmlns:a16="http://schemas.microsoft.com/office/drawing/2014/main" id="{00000000-0008-0000-0400-000045000000}"/>
            </a:ext>
          </a:extLst>
        </xdr:cNvPr>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2505075" y="54054375"/>
          <a:ext cx="1098704" cy="1095375"/>
        </a:xfrm>
        <a:prstGeom prst="rect">
          <a:avLst/>
        </a:prstGeom>
      </xdr:spPr>
    </xdr:pic>
    <xdr:clientData/>
  </xdr:twoCellAnchor>
  <xdr:twoCellAnchor editAs="oneCell">
    <xdr:from>
      <xdr:col>2</xdr:col>
      <xdr:colOff>790575</xdr:colOff>
      <xdr:row>72</xdr:row>
      <xdr:rowOff>19051</xdr:rowOff>
    </xdr:from>
    <xdr:to>
      <xdr:col>2</xdr:col>
      <xdr:colOff>1714500</xdr:colOff>
      <xdr:row>73</xdr:row>
      <xdr:rowOff>4709</xdr:rowOff>
    </xdr:to>
    <xdr:pic>
      <xdr:nvPicPr>
        <xdr:cNvPr id="71" name="Рисунок 70">
          <a:hlinkClick xmlns:r="http://schemas.openxmlformats.org/officeDocument/2006/relationships" r:id="rId55"/>
          <a:extLst>
            <a:ext uri="{FF2B5EF4-FFF2-40B4-BE49-F238E27FC236}">
              <a16:creationId xmlns:a16="http://schemas.microsoft.com/office/drawing/2014/main" id="{00000000-0008-0000-0400-000047000000}"/>
            </a:ext>
          </a:extLst>
        </xdr:cNvPr>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2638425" y="55187851"/>
          <a:ext cx="923925" cy="1128658"/>
        </a:xfrm>
        <a:prstGeom prst="rect">
          <a:avLst/>
        </a:prstGeom>
      </xdr:spPr>
    </xdr:pic>
    <xdr:clientData/>
  </xdr:twoCellAnchor>
  <xdr:twoCellAnchor editAs="oneCell">
    <xdr:from>
      <xdr:col>2</xdr:col>
      <xdr:colOff>1028701</xdr:colOff>
      <xdr:row>73</xdr:row>
      <xdr:rowOff>19050</xdr:rowOff>
    </xdr:from>
    <xdr:to>
      <xdr:col>2</xdr:col>
      <xdr:colOff>1448583</xdr:colOff>
      <xdr:row>73</xdr:row>
      <xdr:rowOff>1133475</xdr:rowOff>
    </xdr:to>
    <xdr:pic>
      <xdr:nvPicPr>
        <xdr:cNvPr id="72" name="Рисунок 71">
          <a:hlinkClick xmlns:r="http://schemas.openxmlformats.org/officeDocument/2006/relationships" r:id="rId57"/>
          <a:extLst>
            <a:ext uri="{FF2B5EF4-FFF2-40B4-BE49-F238E27FC236}">
              <a16:creationId xmlns:a16="http://schemas.microsoft.com/office/drawing/2014/main" id="{00000000-0008-0000-0400-000048000000}"/>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Lst>
        </a:blip>
        <a:stretch>
          <a:fillRect/>
        </a:stretch>
      </xdr:blipFill>
      <xdr:spPr>
        <a:xfrm>
          <a:off x="2876551" y="56330850"/>
          <a:ext cx="419882" cy="1114425"/>
        </a:xfrm>
        <a:prstGeom prst="rect">
          <a:avLst/>
        </a:prstGeom>
      </xdr:spPr>
    </xdr:pic>
    <xdr:clientData/>
  </xdr:twoCellAnchor>
  <xdr:twoCellAnchor editAs="oneCell">
    <xdr:from>
      <xdr:col>2</xdr:col>
      <xdr:colOff>962025</xdr:colOff>
      <xdr:row>77</xdr:row>
      <xdr:rowOff>19051</xdr:rowOff>
    </xdr:from>
    <xdr:to>
      <xdr:col>2</xdr:col>
      <xdr:colOff>1391560</xdr:colOff>
      <xdr:row>78</xdr:row>
      <xdr:rowOff>1</xdr:rowOff>
    </xdr:to>
    <xdr:pic>
      <xdr:nvPicPr>
        <xdr:cNvPr id="74" name="Рисунок 73">
          <a:hlinkClick xmlns:r="http://schemas.openxmlformats.org/officeDocument/2006/relationships" r:id="rId59"/>
          <a:extLst>
            <a:ext uri="{FF2B5EF4-FFF2-40B4-BE49-F238E27FC236}">
              <a16:creationId xmlns:a16="http://schemas.microsoft.com/office/drawing/2014/main" id="{00000000-0008-0000-0400-00004A000000}"/>
            </a:ext>
          </a:extLst>
        </xdr:cNvPr>
        <xdr:cNvPicPr>
          <a:picLocks noChangeAspect="1"/>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a:xfrm>
          <a:off x="2867025" y="51701701"/>
          <a:ext cx="429535" cy="1123950"/>
        </a:xfrm>
        <a:prstGeom prst="rect">
          <a:avLst/>
        </a:prstGeom>
      </xdr:spPr>
    </xdr:pic>
    <xdr:clientData/>
  </xdr:twoCellAnchor>
  <xdr:twoCellAnchor editAs="oneCell">
    <xdr:from>
      <xdr:col>2</xdr:col>
      <xdr:colOff>942975</xdr:colOff>
      <xdr:row>78</xdr:row>
      <xdr:rowOff>19050</xdr:rowOff>
    </xdr:from>
    <xdr:to>
      <xdr:col>2</xdr:col>
      <xdr:colOff>1405778</xdr:colOff>
      <xdr:row>78</xdr:row>
      <xdr:rowOff>1136897</xdr:rowOff>
    </xdr:to>
    <xdr:pic>
      <xdr:nvPicPr>
        <xdr:cNvPr id="75" name="Рисунок 74">
          <a:hlinkClick xmlns:r="http://schemas.openxmlformats.org/officeDocument/2006/relationships" r:id="rId61"/>
          <a:extLst>
            <a:ext uri="{FF2B5EF4-FFF2-40B4-BE49-F238E27FC236}">
              <a16:creationId xmlns:a16="http://schemas.microsoft.com/office/drawing/2014/main" id="{00000000-0008-0000-0400-00004B000000}"/>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a:xfrm>
          <a:off x="2847975" y="52844700"/>
          <a:ext cx="462803" cy="1117847"/>
        </a:xfrm>
        <a:prstGeom prst="rect">
          <a:avLst/>
        </a:prstGeom>
      </xdr:spPr>
    </xdr:pic>
    <xdr:clientData/>
  </xdr:twoCellAnchor>
  <xdr:twoCellAnchor editAs="oneCell">
    <xdr:from>
      <xdr:col>2</xdr:col>
      <xdr:colOff>381000</xdr:colOff>
      <xdr:row>12</xdr:row>
      <xdr:rowOff>0</xdr:rowOff>
    </xdr:from>
    <xdr:to>
      <xdr:col>2</xdr:col>
      <xdr:colOff>2018367</xdr:colOff>
      <xdr:row>13</xdr:row>
      <xdr:rowOff>13740</xdr:rowOff>
    </xdr:to>
    <xdr:pic>
      <xdr:nvPicPr>
        <xdr:cNvPr id="182" name="Рисунок 181">
          <a:hlinkClick xmlns:r="http://schemas.openxmlformats.org/officeDocument/2006/relationships" r:id="rId63"/>
          <a:extLst>
            <a:ext uri="{FF2B5EF4-FFF2-40B4-BE49-F238E27FC236}">
              <a16:creationId xmlns:a16="http://schemas.microsoft.com/office/drawing/2014/main" id="{00000000-0008-0000-0400-0000B6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2228850" y="2771775"/>
          <a:ext cx="1637367" cy="1156740"/>
        </a:xfrm>
        <a:prstGeom prst="rect">
          <a:avLst/>
        </a:prstGeom>
      </xdr:spPr>
    </xdr:pic>
    <xdr:clientData/>
  </xdr:twoCellAnchor>
  <xdr:twoCellAnchor editAs="oneCell">
    <xdr:from>
      <xdr:col>2</xdr:col>
      <xdr:colOff>390525</xdr:colOff>
      <xdr:row>27</xdr:row>
      <xdr:rowOff>0</xdr:rowOff>
    </xdr:from>
    <xdr:to>
      <xdr:col>2</xdr:col>
      <xdr:colOff>2027892</xdr:colOff>
      <xdr:row>28</xdr:row>
      <xdr:rowOff>13740</xdr:rowOff>
    </xdr:to>
    <xdr:pic>
      <xdr:nvPicPr>
        <xdr:cNvPr id="183" name="Рисунок 182">
          <a:hlinkClick xmlns:r="http://schemas.openxmlformats.org/officeDocument/2006/relationships" r:id="rId65"/>
          <a:extLst>
            <a:ext uri="{FF2B5EF4-FFF2-40B4-BE49-F238E27FC236}">
              <a16:creationId xmlns:a16="http://schemas.microsoft.com/office/drawing/2014/main" id="{00000000-0008-0000-0400-0000B7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2238375" y="8486775"/>
          <a:ext cx="1637367" cy="1156740"/>
        </a:xfrm>
        <a:prstGeom prst="rect">
          <a:avLst/>
        </a:prstGeom>
      </xdr:spPr>
    </xdr:pic>
    <xdr:clientData/>
  </xdr:twoCellAnchor>
  <xdr:twoCellAnchor editAs="oneCell">
    <xdr:from>
      <xdr:col>2</xdr:col>
      <xdr:colOff>419100</xdr:colOff>
      <xdr:row>24</xdr:row>
      <xdr:rowOff>9525</xdr:rowOff>
    </xdr:from>
    <xdr:to>
      <xdr:col>2</xdr:col>
      <xdr:colOff>1987924</xdr:colOff>
      <xdr:row>24</xdr:row>
      <xdr:rowOff>1129911</xdr:rowOff>
    </xdr:to>
    <xdr:pic>
      <xdr:nvPicPr>
        <xdr:cNvPr id="197" name="Рисунок 196">
          <a:hlinkClick xmlns:r="http://schemas.openxmlformats.org/officeDocument/2006/relationships" r:id="rId66"/>
          <a:extLst>
            <a:ext uri="{FF2B5EF4-FFF2-40B4-BE49-F238E27FC236}">
              <a16:creationId xmlns:a16="http://schemas.microsoft.com/office/drawing/2014/main" id="{00000000-0008-0000-0400-0000C5000000}"/>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Lst>
        </a:blip>
        <a:stretch>
          <a:fillRect/>
        </a:stretch>
      </xdr:blipFill>
      <xdr:spPr>
        <a:xfrm>
          <a:off x="2266950" y="7353300"/>
          <a:ext cx="1568824" cy="1120386"/>
        </a:xfrm>
        <a:prstGeom prst="rect">
          <a:avLst/>
        </a:prstGeom>
      </xdr:spPr>
    </xdr:pic>
    <xdr:clientData/>
  </xdr:twoCellAnchor>
  <xdr:twoCellAnchor editAs="oneCell">
    <xdr:from>
      <xdr:col>2</xdr:col>
      <xdr:colOff>438150</xdr:colOff>
      <xdr:row>39</xdr:row>
      <xdr:rowOff>142875</xdr:rowOff>
    </xdr:from>
    <xdr:to>
      <xdr:col>2</xdr:col>
      <xdr:colOff>2127874</xdr:colOff>
      <xdr:row>41</xdr:row>
      <xdr:rowOff>39635</xdr:rowOff>
    </xdr:to>
    <xdr:pic>
      <xdr:nvPicPr>
        <xdr:cNvPr id="216" name="Рисунок 215">
          <a:hlinkClick xmlns:r="http://schemas.openxmlformats.org/officeDocument/2006/relationships" r:id="rId68"/>
          <a:extLst>
            <a:ext uri="{FF2B5EF4-FFF2-40B4-BE49-F238E27FC236}">
              <a16:creationId xmlns:a16="http://schemas.microsoft.com/office/drawing/2014/main" id="{00000000-0008-0000-0400-0000D8000000}"/>
            </a:ext>
          </a:extLst>
        </xdr:cNvPr>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val="0"/>
            </a:ext>
          </a:extLst>
        </a:blip>
        <a:stretch>
          <a:fillRect/>
        </a:stretch>
      </xdr:blipFill>
      <xdr:spPr>
        <a:xfrm>
          <a:off x="2286000" y="13201650"/>
          <a:ext cx="1689724" cy="1201685"/>
        </a:xfrm>
        <a:prstGeom prst="rect">
          <a:avLst/>
        </a:prstGeom>
      </xdr:spPr>
    </xdr:pic>
    <xdr:clientData/>
  </xdr:twoCellAnchor>
  <xdr:twoCellAnchor editAs="oneCell">
    <xdr:from>
      <xdr:col>2</xdr:col>
      <xdr:colOff>361950</xdr:colOff>
      <xdr:row>51</xdr:row>
      <xdr:rowOff>1133475</xdr:rowOff>
    </xdr:from>
    <xdr:to>
      <xdr:col>2</xdr:col>
      <xdr:colOff>2004288</xdr:colOff>
      <xdr:row>53</xdr:row>
      <xdr:rowOff>29885</xdr:rowOff>
    </xdr:to>
    <xdr:pic>
      <xdr:nvPicPr>
        <xdr:cNvPr id="218" name="Рисунок 217">
          <a:hlinkClick xmlns:r="http://schemas.openxmlformats.org/officeDocument/2006/relationships" r:id="rId70"/>
          <a:extLst>
            <a:ext uri="{FF2B5EF4-FFF2-40B4-BE49-F238E27FC236}">
              <a16:creationId xmlns:a16="http://schemas.microsoft.com/office/drawing/2014/main" id="{00000000-0008-0000-0400-0000DA000000}"/>
            </a:ext>
          </a:extLst>
        </xdr:cNvPr>
        <xdr:cNvPicPr>
          <a:picLocks noChangeAspect="1"/>
        </xdr:cNvPicPr>
      </xdr:nvPicPr>
      <xdr:blipFill>
        <a:blip xmlns:r="http://schemas.openxmlformats.org/officeDocument/2006/relationships" r:embed="rId71" cstate="print">
          <a:extLst>
            <a:ext uri="{28A0092B-C50C-407E-A947-70E740481C1C}">
              <a14:useLocalDpi xmlns:a14="http://schemas.microsoft.com/office/drawing/2010/main" val="0"/>
            </a:ext>
          </a:extLst>
        </a:blip>
        <a:stretch>
          <a:fillRect/>
        </a:stretch>
      </xdr:blipFill>
      <xdr:spPr>
        <a:xfrm>
          <a:off x="2266950" y="27355800"/>
          <a:ext cx="1642338" cy="1172885"/>
        </a:xfrm>
        <a:prstGeom prst="rect">
          <a:avLst/>
        </a:prstGeom>
      </xdr:spPr>
    </xdr:pic>
    <xdr:clientData/>
  </xdr:twoCellAnchor>
  <xdr:twoCellAnchor editAs="oneCell">
    <xdr:from>
      <xdr:col>2</xdr:col>
      <xdr:colOff>409575</xdr:colOff>
      <xdr:row>95</xdr:row>
      <xdr:rowOff>1133475</xdr:rowOff>
    </xdr:from>
    <xdr:to>
      <xdr:col>2</xdr:col>
      <xdr:colOff>2046942</xdr:colOff>
      <xdr:row>97</xdr:row>
      <xdr:rowOff>4215</xdr:rowOff>
    </xdr:to>
    <xdr:pic>
      <xdr:nvPicPr>
        <xdr:cNvPr id="219" name="Рисунок 218">
          <a:hlinkClick xmlns:r="http://schemas.openxmlformats.org/officeDocument/2006/relationships" r:id="rId72"/>
          <a:extLst>
            <a:ext uri="{FF2B5EF4-FFF2-40B4-BE49-F238E27FC236}">
              <a16:creationId xmlns:a16="http://schemas.microsoft.com/office/drawing/2014/main" id="{00000000-0008-0000-0400-0000DB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2257425" y="76057125"/>
          <a:ext cx="1637367" cy="1156740"/>
        </a:xfrm>
        <a:prstGeom prst="rect">
          <a:avLst/>
        </a:prstGeom>
      </xdr:spPr>
    </xdr:pic>
    <xdr:clientData/>
  </xdr:twoCellAnchor>
  <xdr:twoCellAnchor editAs="oneCell">
    <xdr:from>
      <xdr:col>2</xdr:col>
      <xdr:colOff>333375</xdr:colOff>
      <xdr:row>132</xdr:row>
      <xdr:rowOff>0</xdr:rowOff>
    </xdr:from>
    <xdr:to>
      <xdr:col>2</xdr:col>
      <xdr:colOff>1975713</xdr:colOff>
      <xdr:row>133</xdr:row>
      <xdr:rowOff>29885</xdr:rowOff>
    </xdr:to>
    <xdr:pic>
      <xdr:nvPicPr>
        <xdr:cNvPr id="225" name="Рисунок 224">
          <a:hlinkClick xmlns:r="http://schemas.openxmlformats.org/officeDocument/2006/relationships" r:id="rId73"/>
          <a:extLst>
            <a:ext uri="{FF2B5EF4-FFF2-40B4-BE49-F238E27FC236}">
              <a16:creationId xmlns:a16="http://schemas.microsoft.com/office/drawing/2014/main" id="{00000000-0008-0000-0400-0000E1000000}"/>
            </a:ext>
          </a:extLst>
        </xdr:cNvPr>
        <xdr:cNvPicPr>
          <a:picLocks noChangeAspect="1"/>
        </xdr:cNvPicPr>
      </xdr:nvPicPr>
      <xdr:blipFill>
        <a:blip xmlns:r="http://schemas.openxmlformats.org/officeDocument/2006/relationships" r:embed="rId71" cstate="print">
          <a:extLst>
            <a:ext uri="{28A0092B-C50C-407E-A947-70E740481C1C}">
              <a14:useLocalDpi xmlns:a14="http://schemas.microsoft.com/office/drawing/2010/main" val="0"/>
            </a:ext>
          </a:extLst>
        </a:blip>
        <a:stretch>
          <a:fillRect/>
        </a:stretch>
      </xdr:blipFill>
      <xdr:spPr>
        <a:xfrm>
          <a:off x="2181225" y="86353650"/>
          <a:ext cx="1642338" cy="1172885"/>
        </a:xfrm>
        <a:prstGeom prst="rect">
          <a:avLst/>
        </a:prstGeom>
      </xdr:spPr>
    </xdr:pic>
    <xdr:clientData/>
  </xdr:twoCellAnchor>
  <xdr:twoCellAnchor editAs="oneCell">
    <xdr:from>
      <xdr:col>2</xdr:col>
      <xdr:colOff>485775</xdr:colOff>
      <xdr:row>49</xdr:row>
      <xdr:rowOff>9525</xdr:rowOff>
    </xdr:from>
    <xdr:to>
      <xdr:col>2</xdr:col>
      <xdr:colOff>2009775</xdr:colOff>
      <xdr:row>49</xdr:row>
      <xdr:rowOff>1141319</xdr:rowOff>
    </xdr:to>
    <xdr:pic>
      <xdr:nvPicPr>
        <xdr:cNvPr id="4" name="Рисунок 3">
          <a:hlinkClick xmlns:r="http://schemas.openxmlformats.org/officeDocument/2006/relationships" r:id="rId74"/>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tretch>
          <a:fillRect/>
        </a:stretch>
      </xdr:blipFill>
      <xdr:spPr>
        <a:xfrm>
          <a:off x="2333625" y="17802225"/>
          <a:ext cx="1524000" cy="1131794"/>
        </a:xfrm>
        <a:prstGeom prst="rect">
          <a:avLst/>
        </a:prstGeom>
      </xdr:spPr>
    </xdr:pic>
    <xdr:clientData/>
  </xdr:twoCellAnchor>
  <xdr:twoCellAnchor editAs="oneCell">
    <xdr:from>
      <xdr:col>2</xdr:col>
      <xdr:colOff>504827</xdr:colOff>
      <xdr:row>19</xdr:row>
      <xdr:rowOff>19051</xdr:rowOff>
    </xdr:from>
    <xdr:to>
      <xdr:col>2</xdr:col>
      <xdr:colOff>1828801</xdr:colOff>
      <xdr:row>19</xdr:row>
      <xdr:rowOff>1127097</xdr:rowOff>
    </xdr:to>
    <xdr:pic>
      <xdr:nvPicPr>
        <xdr:cNvPr id="7" name="Рисунок 6">
          <a:hlinkClick xmlns:r="http://schemas.openxmlformats.org/officeDocument/2006/relationships" r:id="rId7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77" cstate="print">
          <a:extLst>
            <a:ext uri="{28A0092B-C50C-407E-A947-70E740481C1C}">
              <a14:useLocalDpi xmlns:a14="http://schemas.microsoft.com/office/drawing/2010/main" val="0"/>
            </a:ext>
          </a:extLst>
        </a:blip>
        <a:stretch>
          <a:fillRect/>
        </a:stretch>
      </xdr:blipFill>
      <xdr:spPr>
        <a:xfrm>
          <a:off x="2352677" y="6219826"/>
          <a:ext cx="1323974" cy="1108046"/>
        </a:xfrm>
        <a:prstGeom prst="rect">
          <a:avLst/>
        </a:prstGeom>
      </xdr:spPr>
    </xdr:pic>
    <xdr:clientData/>
  </xdr:twoCellAnchor>
  <xdr:twoCellAnchor editAs="oneCell">
    <xdr:from>
      <xdr:col>2</xdr:col>
      <xdr:colOff>390525</xdr:colOff>
      <xdr:row>16</xdr:row>
      <xdr:rowOff>0</xdr:rowOff>
    </xdr:from>
    <xdr:to>
      <xdr:col>2</xdr:col>
      <xdr:colOff>2027892</xdr:colOff>
      <xdr:row>17</xdr:row>
      <xdr:rowOff>13740</xdr:rowOff>
    </xdr:to>
    <xdr:pic>
      <xdr:nvPicPr>
        <xdr:cNvPr id="184" name="Рисунок 183">
          <a:hlinkClick xmlns:r="http://schemas.openxmlformats.org/officeDocument/2006/relationships" r:id="rId78"/>
          <a:extLst>
            <a:ext uri="{FF2B5EF4-FFF2-40B4-BE49-F238E27FC236}">
              <a16:creationId xmlns:a16="http://schemas.microsoft.com/office/drawing/2014/main" id="{00000000-0008-0000-0400-0000B8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2238375" y="5057775"/>
          <a:ext cx="1637367" cy="1156740"/>
        </a:xfrm>
        <a:prstGeom prst="rect">
          <a:avLst/>
        </a:prstGeom>
      </xdr:spPr>
    </xdr:pic>
    <xdr:clientData/>
  </xdr:twoCellAnchor>
  <xdr:twoCellAnchor editAs="oneCell">
    <xdr:from>
      <xdr:col>2</xdr:col>
      <xdr:colOff>466725</xdr:colOff>
      <xdr:row>21</xdr:row>
      <xdr:rowOff>38100</xdr:rowOff>
    </xdr:from>
    <xdr:to>
      <xdr:col>2</xdr:col>
      <xdr:colOff>1990724</xdr:colOff>
      <xdr:row>21</xdr:row>
      <xdr:rowOff>1126671</xdr:rowOff>
    </xdr:to>
    <xdr:pic>
      <xdr:nvPicPr>
        <xdr:cNvPr id="199" name="Рисунок 198">
          <a:hlinkClick xmlns:r="http://schemas.openxmlformats.org/officeDocument/2006/relationships" r:id="rId79"/>
          <a:extLst>
            <a:ext uri="{FF2B5EF4-FFF2-40B4-BE49-F238E27FC236}">
              <a16:creationId xmlns:a16="http://schemas.microsoft.com/office/drawing/2014/main" id="{00000000-0008-0000-0400-0000C7000000}"/>
            </a:ext>
          </a:extLst>
        </xdr:cNvPr>
        <xdr:cNvPicPr>
          <a:picLocks noChangeAspect="1"/>
        </xdr:cNvPicPr>
      </xdr:nvPicPr>
      <xdr:blipFill>
        <a:blip xmlns:r="http://schemas.openxmlformats.org/officeDocument/2006/relationships" r:embed="rId80" cstate="print">
          <a:extLst>
            <a:ext uri="{28A0092B-C50C-407E-A947-70E740481C1C}">
              <a14:useLocalDpi xmlns:a14="http://schemas.microsoft.com/office/drawing/2010/main" val="0"/>
            </a:ext>
          </a:extLst>
        </a:blip>
        <a:stretch>
          <a:fillRect/>
        </a:stretch>
      </xdr:blipFill>
      <xdr:spPr>
        <a:xfrm>
          <a:off x="2314575" y="7381875"/>
          <a:ext cx="1523999" cy="1088571"/>
        </a:xfrm>
        <a:prstGeom prst="rect">
          <a:avLst/>
        </a:prstGeom>
      </xdr:spPr>
    </xdr:pic>
    <xdr:clientData/>
  </xdr:twoCellAnchor>
  <xdr:twoCellAnchor editAs="oneCell">
    <xdr:from>
      <xdr:col>1</xdr:col>
      <xdr:colOff>1609725</xdr:colOff>
      <xdr:row>47</xdr:row>
      <xdr:rowOff>85725</xdr:rowOff>
    </xdr:from>
    <xdr:to>
      <xdr:col>2</xdr:col>
      <xdr:colOff>1676400</xdr:colOff>
      <xdr:row>48</xdr:row>
      <xdr:rowOff>1076325</xdr:rowOff>
    </xdr:to>
    <xdr:pic>
      <xdr:nvPicPr>
        <xdr:cNvPr id="154" name="Рисунок 13">
          <a:hlinkClick xmlns:r="http://schemas.openxmlformats.org/officeDocument/2006/relationships" r:id="rId2"/>
          <a:extLst>
            <a:ext uri="{FF2B5EF4-FFF2-40B4-BE49-F238E27FC236}">
              <a16:creationId xmlns:a16="http://schemas.microsoft.com/office/drawing/2014/main" id="{00000000-0008-0000-0400-00009A000000}"/>
            </a:ext>
          </a:extLst>
        </xdr:cNvPr>
        <xdr:cNvPicPr>
          <a:picLocks noChangeAspect="1"/>
        </xdr:cNvPicPr>
      </xdr:nvPicPr>
      <xdr:blipFill>
        <a:blip xmlns:r="http://schemas.openxmlformats.org/officeDocument/2006/relationships" r:embed="rId81">
          <a:extLst>
            <a:ext uri="{28A0092B-C50C-407E-A947-70E740481C1C}">
              <a14:useLocalDpi xmlns:a14="http://schemas.microsoft.com/office/drawing/2010/main"/>
            </a:ext>
          </a:extLst>
        </a:blip>
        <a:srcRect/>
        <a:stretch>
          <a:fillRect/>
        </a:stretch>
      </xdr:blipFill>
      <xdr:spPr bwMode="auto">
        <a:xfrm>
          <a:off x="1666875" y="29898975"/>
          <a:ext cx="19145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400050</xdr:colOff>
      <xdr:row>52</xdr:row>
      <xdr:rowOff>1123950</xdr:rowOff>
    </xdr:from>
    <xdr:to>
      <xdr:col>2</xdr:col>
      <xdr:colOff>2042388</xdr:colOff>
      <xdr:row>54</xdr:row>
      <xdr:rowOff>10835</xdr:rowOff>
    </xdr:to>
    <xdr:pic>
      <xdr:nvPicPr>
        <xdr:cNvPr id="180" name="Рисунок 179">
          <a:hlinkClick xmlns:r="http://schemas.openxmlformats.org/officeDocument/2006/relationships" r:id="rId82"/>
          <a:extLst>
            <a:ext uri="{FF2B5EF4-FFF2-40B4-BE49-F238E27FC236}">
              <a16:creationId xmlns:a16="http://schemas.microsoft.com/office/drawing/2014/main" id="{00000000-0008-0000-0400-0000B4000000}"/>
            </a:ext>
          </a:extLst>
        </xdr:cNvPr>
        <xdr:cNvPicPr>
          <a:picLocks noChangeAspect="1"/>
        </xdr:cNvPicPr>
      </xdr:nvPicPr>
      <xdr:blipFill>
        <a:blip xmlns:r="http://schemas.openxmlformats.org/officeDocument/2006/relationships" r:embed="rId71" cstate="print">
          <a:extLst>
            <a:ext uri="{28A0092B-C50C-407E-A947-70E740481C1C}">
              <a14:useLocalDpi xmlns:a14="http://schemas.microsoft.com/office/drawing/2010/main" val="0"/>
            </a:ext>
          </a:extLst>
        </a:blip>
        <a:stretch>
          <a:fillRect/>
        </a:stretch>
      </xdr:blipFill>
      <xdr:spPr>
        <a:xfrm>
          <a:off x="2247900" y="28070175"/>
          <a:ext cx="1642338" cy="1172885"/>
        </a:xfrm>
        <a:prstGeom prst="rect">
          <a:avLst/>
        </a:prstGeom>
      </xdr:spPr>
    </xdr:pic>
    <xdr:clientData/>
  </xdr:twoCellAnchor>
  <xdr:twoCellAnchor editAs="oneCell">
    <xdr:from>
      <xdr:col>2</xdr:col>
      <xdr:colOff>895350</xdr:colOff>
      <xdr:row>92</xdr:row>
      <xdr:rowOff>28575</xdr:rowOff>
    </xdr:from>
    <xdr:to>
      <xdr:col>2</xdr:col>
      <xdr:colOff>1641602</xdr:colOff>
      <xdr:row>92</xdr:row>
      <xdr:rowOff>1123950</xdr:rowOff>
    </xdr:to>
    <xdr:pic>
      <xdr:nvPicPr>
        <xdr:cNvPr id="220" name="Рисунок 219">
          <a:hlinkClick xmlns:r="http://schemas.openxmlformats.org/officeDocument/2006/relationships" r:id="rId83"/>
          <a:extLst>
            <a:ext uri="{FF2B5EF4-FFF2-40B4-BE49-F238E27FC236}">
              <a16:creationId xmlns:a16="http://schemas.microsoft.com/office/drawing/2014/main" id="{00000000-0008-0000-0400-0000DC000000}"/>
            </a:ext>
          </a:extLst>
        </xdr:cNvPr>
        <xdr:cNvPicPr>
          <a:picLocks noChangeAspect="1"/>
        </xdr:cNvPicPr>
      </xdr:nvPicPr>
      <xdr:blipFill>
        <a:blip xmlns:r="http://schemas.openxmlformats.org/officeDocument/2006/relationships" r:embed="rId84">
          <a:extLst>
            <a:ext uri="{28A0092B-C50C-407E-A947-70E740481C1C}">
              <a14:useLocalDpi xmlns:a14="http://schemas.microsoft.com/office/drawing/2010/main" val="0"/>
            </a:ext>
          </a:extLst>
        </a:blip>
        <a:stretch>
          <a:fillRect/>
        </a:stretch>
      </xdr:blipFill>
      <xdr:spPr>
        <a:xfrm>
          <a:off x="2743200" y="52768500"/>
          <a:ext cx="746252" cy="1095375"/>
        </a:xfrm>
        <a:prstGeom prst="rect">
          <a:avLst/>
        </a:prstGeom>
      </xdr:spPr>
    </xdr:pic>
    <xdr:clientData/>
  </xdr:twoCellAnchor>
  <xdr:twoCellAnchor editAs="oneCell">
    <xdr:from>
      <xdr:col>2</xdr:col>
      <xdr:colOff>466725</xdr:colOff>
      <xdr:row>105</xdr:row>
      <xdr:rowOff>28575</xdr:rowOff>
    </xdr:from>
    <xdr:to>
      <xdr:col>2</xdr:col>
      <xdr:colOff>1990725</xdr:colOff>
      <xdr:row>105</xdr:row>
      <xdr:rowOff>1114425</xdr:rowOff>
    </xdr:to>
    <xdr:pic>
      <xdr:nvPicPr>
        <xdr:cNvPr id="15" name="Рисунок 14">
          <a:hlinkClick xmlns:r="http://schemas.openxmlformats.org/officeDocument/2006/relationships" r:id="rId85"/>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val="0"/>
            </a:ext>
          </a:extLst>
        </a:blip>
        <a:stretch>
          <a:fillRect/>
        </a:stretch>
      </xdr:blipFill>
      <xdr:spPr>
        <a:xfrm>
          <a:off x="2314575" y="92116275"/>
          <a:ext cx="1524000" cy="1085850"/>
        </a:xfrm>
        <a:prstGeom prst="rect">
          <a:avLst/>
        </a:prstGeom>
      </xdr:spPr>
    </xdr:pic>
    <xdr:clientData/>
  </xdr:twoCellAnchor>
  <xdr:twoCellAnchor editAs="oneCell">
    <xdr:from>
      <xdr:col>2</xdr:col>
      <xdr:colOff>466725</xdr:colOff>
      <xdr:row>106</xdr:row>
      <xdr:rowOff>28575</xdr:rowOff>
    </xdr:from>
    <xdr:to>
      <xdr:col>2</xdr:col>
      <xdr:colOff>1990725</xdr:colOff>
      <xdr:row>106</xdr:row>
      <xdr:rowOff>1114425</xdr:rowOff>
    </xdr:to>
    <xdr:pic>
      <xdr:nvPicPr>
        <xdr:cNvPr id="228" name="Рисунок 227">
          <a:hlinkClick xmlns:r="http://schemas.openxmlformats.org/officeDocument/2006/relationships" r:id="rId87"/>
          <a:extLst>
            <a:ext uri="{FF2B5EF4-FFF2-40B4-BE49-F238E27FC236}">
              <a16:creationId xmlns:a16="http://schemas.microsoft.com/office/drawing/2014/main" id="{00000000-0008-0000-0400-0000E4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val="0"/>
            </a:ext>
          </a:extLst>
        </a:blip>
        <a:stretch>
          <a:fillRect/>
        </a:stretch>
      </xdr:blipFill>
      <xdr:spPr>
        <a:xfrm>
          <a:off x="2314575" y="93259275"/>
          <a:ext cx="1524000" cy="1085850"/>
        </a:xfrm>
        <a:prstGeom prst="rect">
          <a:avLst/>
        </a:prstGeom>
      </xdr:spPr>
    </xdr:pic>
    <xdr:clientData/>
  </xdr:twoCellAnchor>
  <xdr:twoCellAnchor editAs="oneCell">
    <xdr:from>
      <xdr:col>2</xdr:col>
      <xdr:colOff>466725</xdr:colOff>
      <xdr:row>22</xdr:row>
      <xdr:rowOff>38100</xdr:rowOff>
    </xdr:from>
    <xdr:to>
      <xdr:col>2</xdr:col>
      <xdr:colOff>1990724</xdr:colOff>
      <xdr:row>22</xdr:row>
      <xdr:rowOff>1126671</xdr:rowOff>
    </xdr:to>
    <xdr:pic>
      <xdr:nvPicPr>
        <xdr:cNvPr id="262" name="Рисунок 261">
          <a:hlinkClick xmlns:r="http://schemas.openxmlformats.org/officeDocument/2006/relationships" r:id="rId88"/>
          <a:extLst>
            <a:ext uri="{FF2B5EF4-FFF2-40B4-BE49-F238E27FC236}">
              <a16:creationId xmlns:a16="http://schemas.microsoft.com/office/drawing/2014/main" id="{00000000-0008-0000-0400-000006010000}"/>
            </a:ext>
          </a:extLst>
        </xdr:cNvPr>
        <xdr:cNvPicPr>
          <a:picLocks noChangeAspect="1"/>
        </xdr:cNvPicPr>
      </xdr:nvPicPr>
      <xdr:blipFill>
        <a:blip xmlns:r="http://schemas.openxmlformats.org/officeDocument/2006/relationships" r:embed="rId80" cstate="print">
          <a:extLst>
            <a:ext uri="{28A0092B-C50C-407E-A947-70E740481C1C}">
              <a14:useLocalDpi xmlns:a14="http://schemas.microsoft.com/office/drawing/2010/main" val="0"/>
            </a:ext>
          </a:extLst>
        </a:blip>
        <a:stretch>
          <a:fillRect/>
        </a:stretch>
      </xdr:blipFill>
      <xdr:spPr>
        <a:xfrm>
          <a:off x="2314575" y="8534400"/>
          <a:ext cx="1523999" cy="1088571"/>
        </a:xfrm>
        <a:prstGeom prst="rect">
          <a:avLst/>
        </a:prstGeom>
      </xdr:spPr>
    </xdr:pic>
    <xdr:clientData/>
  </xdr:twoCellAnchor>
  <xdr:twoCellAnchor editAs="oneCell">
    <xdr:from>
      <xdr:col>2</xdr:col>
      <xdr:colOff>438150</xdr:colOff>
      <xdr:row>25</xdr:row>
      <xdr:rowOff>28575</xdr:rowOff>
    </xdr:from>
    <xdr:to>
      <xdr:col>2</xdr:col>
      <xdr:colOff>1973361</xdr:colOff>
      <xdr:row>25</xdr:row>
      <xdr:rowOff>1124956</xdr:rowOff>
    </xdr:to>
    <xdr:pic>
      <xdr:nvPicPr>
        <xdr:cNvPr id="267" name="Рисунок 266">
          <a:hlinkClick xmlns:r="http://schemas.openxmlformats.org/officeDocument/2006/relationships" r:id="rId89"/>
          <a:extLst>
            <a:ext uri="{FF2B5EF4-FFF2-40B4-BE49-F238E27FC236}">
              <a16:creationId xmlns:a16="http://schemas.microsoft.com/office/drawing/2014/main" id="{00000000-0008-0000-0400-00000B010000}"/>
            </a:ext>
          </a:extLst>
        </xdr:cNvPr>
        <xdr:cNvPicPr>
          <a:picLocks noChangeAspect="1"/>
        </xdr:cNvPicPr>
      </xdr:nvPicPr>
      <xdr:blipFill>
        <a:blip xmlns:r="http://schemas.openxmlformats.org/officeDocument/2006/relationships" r:embed="rId90" cstate="print">
          <a:extLst>
            <a:ext uri="{28A0092B-C50C-407E-A947-70E740481C1C}">
              <a14:useLocalDpi xmlns:a14="http://schemas.microsoft.com/office/drawing/2010/main" val="0"/>
            </a:ext>
          </a:extLst>
        </a:blip>
        <a:stretch>
          <a:fillRect/>
        </a:stretch>
      </xdr:blipFill>
      <xdr:spPr>
        <a:xfrm>
          <a:off x="2286000" y="10810875"/>
          <a:ext cx="1535211" cy="1096381"/>
        </a:xfrm>
        <a:prstGeom prst="rect">
          <a:avLst/>
        </a:prstGeom>
      </xdr:spPr>
    </xdr:pic>
    <xdr:clientData/>
  </xdr:twoCellAnchor>
  <xdr:twoCellAnchor editAs="oneCell">
    <xdr:from>
      <xdr:col>2</xdr:col>
      <xdr:colOff>447675</xdr:colOff>
      <xdr:row>43</xdr:row>
      <xdr:rowOff>57150</xdr:rowOff>
    </xdr:from>
    <xdr:to>
      <xdr:col>2</xdr:col>
      <xdr:colOff>2000250</xdr:colOff>
      <xdr:row>43</xdr:row>
      <xdr:rowOff>1076325</xdr:rowOff>
    </xdr:to>
    <xdr:pic>
      <xdr:nvPicPr>
        <xdr:cNvPr id="9" name="Рисунок 8">
          <a:hlinkClick xmlns:r="http://schemas.openxmlformats.org/officeDocument/2006/relationships" r:id="rId91"/>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92">
          <a:extLst>
            <a:ext uri="{28A0092B-C50C-407E-A947-70E740481C1C}">
              <a14:useLocalDpi xmlns:a14="http://schemas.microsoft.com/office/drawing/2010/main" val="0"/>
            </a:ext>
          </a:extLst>
        </a:blip>
        <a:stretch>
          <a:fillRect/>
        </a:stretch>
      </xdr:blipFill>
      <xdr:spPr>
        <a:xfrm>
          <a:off x="2352675" y="14535150"/>
          <a:ext cx="1552575" cy="1019175"/>
        </a:xfrm>
        <a:prstGeom prst="rect">
          <a:avLst/>
        </a:prstGeom>
      </xdr:spPr>
    </xdr:pic>
    <xdr:clientData/>
  </xdr:twoCellAnchor>
  <xdr:twoCellAnchor editAs="oneCell">
    <xdr:from>
      <xdr:col>2</xdr:col>
      <xdr:colOff>619126</xdr:colOff>
      <xdr:row>141</xdr:row>
      <xdr:rowOff>85725</xdr:rowOff>
    </xdr:from>
    <xdr:to>
      <xdr:col>2</xdr:col>
      <xdr:colOff>1743076</xdr:colOff>
      <xdr:row>141</xdr:row>
      <xdr:rowOff>1075415</xdr:rowOff>
    </xdr:to>
    <xdr:pic>
      <xdr:nvPicPr>
        <xdr:cNvPr id="6" name="Рисунок 5">
          <a:hlinkClick xmlns:r="http://schemas.openxmlformats.org/officeDocument/2006/relationships" r:id="rId93"/>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94" cstate="print">
          <a:extLst>
            <a:ext uri="{28A0092B-C50C-407E-A947-70E740481C1C}">
              <a14:useLocalDpi xmlns:a14="http://schemas.microsoft.com/office/drawing/2010/main" val="0"/>
            </a:ext>
          </a:extLst>
        </a:blip>
        <a:stretch>
          <a:fillRect/>
        </a:stretch>
      </xdr:blipFill>
      <xdr:spPr>
        <a:xfrm>
          <a:off x="2524126" y="102965250"/>
          <a:ext cx="1123950" cy="989690"/>
        </a:xfrm>
        <a:prstGeom prst="rect">
          <a:avLst/>
        </a:prstGeom>
      </xdr:spPr>
    </xdr:pic>
    <xdr:clientData/>
  </xdr:twoCellAnchor>
  <xdr:twoCellAnchor editAs="oneCell">
    <xdr:from>
      <xdr:col>2</xdr:col>
      <xdr:colOff>457200</xdr:colOff>
      <xdr:row>142</xdr:row>
      <xdr:rowOff>114300</xdr:rowOff>
    </xdr:from>
    <xdr:to>
      <xdr:col>2</xdr:col>
      <xdr:colOff>1870364</xdr:colOff>
      <xdr:row>142</xdr:row>
      <xdr:rowOff>1045325</xdr:rowOff>
    </xdr:to>
    <xdr:pic>
      <xdr:nvPicPr>
        <xdr:cNvPr id="10" name="Рисунок 9">
          <a:hlinkClick xmlns:r="http://schemas.openxmlformats.org/officeDocument/2006/relationships" r:id="rId95"/>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96">
          <a:extLst>
            <a:ext uri="{28A0092B-C50C-407E-A947-70E740481C1C}">
              <a14:useLocalDpi xmlns:a14="http://schemas.microsoft.com/office/drawing/2010/main" val="0"/>
            </a:ext>
          </a:extLst>
        </a:blip>
        <a:stretch>
          <a:fillRect/>
        </a:stretch>
      </xdr:blipFill>
      <xdr:spPr>
        <a:xfrm>
          <a:off x="2362200" y="104136825"/>
          <a:ext cx="1413164" cy="931025"/>
        </a:xfrm>
        <a:prstGeom prst="rect">
          <a:avLst/>
        </a:prstGeom>
      </xdr:spPr>
    </xdr:pic>
    <xdr:clientData/>
  </xdr:twoCellAnchor>
  <xdr:twoCellAnchor editAs="oneCell">
    <xdr:from>
      <xdr:col>2</xdr:col>
      <xdr:colOff>447675</xdr:colOff>
      <xdr:row>14</xdr:row>
      <xdr:rowOff>9525</xdr:rowOff>
    </xdr:from>
    <xdr:to>
      <xdr:col>2</xdr:col>
      <xdr:colOff>1962150</xdr:colOff>
      <xdr:row>14</xdr:row>
      <xdr:rowOff>1057275</xdr:rowOff>
    </xdr:to>
    <xdr:pic>
      <xdr:nvPicPr>
        <xdr:cNvPr id="137" name="Рисунок 5">
          <a:hlinkClick xmlns:r="http://schemas.openxmlformats.org/officeDocument/2006/relationships" r:id="rId97"/>
          <a:extLst>
            <a:ext uri="{FF2B5EF4-FFF2-40B4-BE49-F238E27FC236}">
              <a16:creationId xmlns:a16="http://schemas.microsoft.com/office/drawing/2014/main" id="{00000000-0008-0000-0400-000089000000}"/>
            </a:ext>
          </a:extLst>
        </xdr:cNvPr>
        <xdr:cNvPicPr>
          <a:picLocks noChangeAspect="1"/>
        </xdr:cNvPicPr>
      </xdr:nvPicPr>
      <xdr:blipFill>
        <a:blip xmlns:r="http://schemas.openxmlformats.org/officeDocument/2006/relationships" r:embed="rId98">
          <a:extLst>
            <a:ext uri="{28A0092B-C50C-407E-A947-70E740481C1C}">
              <a14:useLocalDpi xmlns:a14="http://schemas.microsoft.com/office/drawing/2010/main"/>
            </a:ext>
          </a:extLst>
        </a:blip>
        <a:srcRect/>
        <a:stretch>
          <a:fillRect/>
        </a:stretch>
      </xdr:blipFill>
      <xdr:spPr bwMode="auto">
        <a:xfrm>
          <a:off x="2352675" y="3424237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40</xdr:row>
      <xdr:rowOff>1104900</xdr:rowOff>
    </xdr:from>
    <xdr:to>
      <xdr:col>2</xdr:col>
      <xdr:colOff>2127874</xdr:colOff>
      <xdr:row>42</xdr:row>
      <xdr:rowOff>20585</xdr:rowOff>
    </xdr:to>
    <xdr:pic>
      <xdr:nvPicPr>
        <xdr:cNvPr id="145" name="Рисунок 144">
          <a:hlinkClick xmlns:r="http://schemas.openxmlformats.org/officeDocument/2006/relationships" r:id="rId99"/>
          <a:extLst>
            <a:ext uri="{FF2B5EF4-FFF2-40B4-BE49-F238E27FC236}">
              <a16:creationId xmlns:a16="http://schemas.microsoft.com/office/drawing/2014/main" id="{00000000-0008-0000-0400-000091000000}"/>
            </a:ext>
          </a:extLst>
        </xdr:cNvPr>
        <xdr:cNvPicPr>
          <a:picLocks noChangeAspect="1"/>
        </xdr:cNvPicPr>
      </xdr:nvPicPr>
      <xdr:blipFill>
        <a:blip xmlns:r="http://schemas.openxmlformats.org/officeDocument/2006/relationships" r:embed="rId100" cstate="print">
          <a:extLst>
            <a:ext uri="{28A0092B-C50C-407E-A947-70E740481C1C}">
              <a14:useLocalDpi xmlns:a14="http://schemas.microsoft.com/office/drawing/2010/main" val="0"/>
            </a:ext>
          </a:extLst>
        </a:blip>
        <a:stretch>
          <a:fillRect/>
        </a:stretch>
      </xdr:blipFill>
      <xdr:spPr>
        <a:xfrm>
          <a:off x="2343150" y="18840450"/>
          <a:ext cx="1689724" cy="1201685"/>
        </a:xfrm>
        <a:prstGeom prst="rect">
          <a:avLst/>
        </a:prstGeom>
      </xdr:spPr>
    </xdr:pic>
    <xdr:clientData/>
  </xdr:twoCellAnchor>
  <xdr:twoCellAnchor editAs="oneCell">
    <xdr:from>
      <xdr:col>2</xdr:col>
      <xdr:colOff>847725</xdr:colOff>
      <xdr:row>31</xdr:row>
      <xdr:rowOff>28575</xdr:rowOff>
    </xdr:from>
    <xdr:to>
      <xdr:col>2</xdr:col>
      <xdr:colOff>1609725</xdr:colOff>
      <xdr:row>31</xdr:row>
      <xdr:rowOff>1127273</xdr:rowOff>
    </xdr:to>
    <xdr:pic>
      <xdr:nvPicPr>
        <xdr:cNvPr id="147" name="Рисунок 146">
          <a:hlinkClick xmlns:r="http://schemas.openxmlformats.org/officeDocument/2006/relationships" r:id="rId101"/>
          <a:extLst>
            <a:ext uri="{FF2B5EF4-FFF2-40B4-BE49-F238E27FC236}">
              <a16:creationId xmlns:a16="http://schemas.microsoft.com/office/drawing/2014/main" id="{00000000-0008-0000-0400-000093000000}"/>
            </a:ext>
          </a:extLst>
        </xdr:cNvPr>
        <xdr:cNvPicPr>
          <a:picLocks noChangeAspect="1"/>
        </xdr:cNvPicPr>
      </xdr:nvPicPr>
      <xdr:blipFill>
        <a:blip xmlns:r="http://schemas.openxmlformats.org/officeDocument/2006/relationships" r:embed="rId102">
          <a:extLst>
            <a:ext uri="{28A0092B-C50C-407E-A947-70E740481C1C}">
              <a14:useLocalDpi xmlns:a14="http://schemas.microsoft.com/office/drawing/2010/main" val="0"/>
            </a:ext>
          </a:extLst>
        </a:blip>
        <a:stretch>
          <a:fillRect/>
        </a:stretch>
      </xdr:blipFill>
      <xdr:spPr>
        <a:xfrm>
          <a:off x="2752725" y="41919525"/>
          <a:ext cx="762000" cy="1098698"/>
        </a:xfrm>
        <a:prstGeom prst="rect">
          <a:avLst/>
        </a:prstGeom>
      </xdr:spPr>
    </xdr:pic>
    <xdr:clientData/>
  </xdr:twoCellAnchor>
  <xdr:twoCellAnchor editAs="oneCell">
    <xdr:from>
      <xdr:col>2</xdr:col>
      <xdr:colOff>847725</xdr:colOff>
      <xdr:row>29</xdr:row>
      <xdr:rowOff>28575</xdr:rowOff>
    </xdr:from>
    <xdr:to>
      <xdr:col>2</xdr:col>
      <xdr:colOff>1609725</xdr:colOff>
      <xdr:row>29</xdr:row>
      <xdr:rowOff>1127273</xdr:rowOff>
    </xdr:to>
    <xdr:pic>
      <xdr:nvPicPr>
        <xdr:cNvPr id="148" name="Рисунок 147">
          <a:hlinkClick xmlns:r="http://schemas.openxmlformats.org/officeDocument/2006/relationships" r:id="rId103"/>
          <a:extLst>
            <a:ext uri="{FF2B5EF4-FFF2-40B4-BE49-F238E27FC236}">
              <a16:creationId xmlns:a16="http://schemas.microsoft.com/office/drawing/2014/main" id="{00000000-0008-0000-0400-000094000000}"/>
            </a:ext>
          </a:extLst>
        </xdr:cNvPr>
        <xdr:cNvPicPr>
          <a:picLocks noChangeAspect="1"/>
        </xdr:cNvPicPr>
      </xdr:nvPicPr>
      <xdr:blipFill>
        <a:blip xmlns:r="http://schemas.openxmlformats.org/officeDocument/2006/relationships" r:embed="rId102">
          <a:extLst>
            <a:ext uri="{28A0092B-C50C-407E-A947-70E740481C1C}">
              <a14:useLocalDpi xmlns:a14="http://schemas.microsoft.com/office/drawing/2010/main" val="0"/>
            </a:ext>
          </a:extLst>
        </a:blip>
        <a:stretch>
          <a:fillRect/>
        </a:stretch>
      </xdr:blipFill>
      <xdr:spPr>
        <a:xfrm>
          <a:off x="2752725" y="39633525"/>
          <a:ext cx="762000" cy="1098698"/>
        </a:xfrm>
        <a:prstGeom prst="rect">
          <a:avLst/>
        </a:prstGeom>
      </xdr:spPr>
    </xdr:pic>
    <xdr:clientData/>
  </xdr:twoCellAnchor>
  <xdr:twoCellAnchor editAs="oneCell">
    <xdr:from>
      <xdr:col>2</xdr:col>
      <xdr:colOff>885825</xdr:colOff>
      <xdr:row>30</xdr:row>
      <xdr:rowOff>19050</xdr:rowOff>
    </xdr:from>
    <xdr:to>
      <xdr:col>2</xdr:col>
      <xdr:colOff>1552575</xdr:colOff>
      <xdr:row>30</xdr:row>
      <xdr:rowOff>1137834</xdr:rowOff>
    </xdr:to>
    <xdr:pic>
      <xdr:nvPicPr>
        <xdr:cNvPr id="149" name="Рисунок 148">
          <a:hlinkClick xmlns:r="http://schemas.openxmlformats.org/officeDocument/2006/relationships" r:id="rId104"/>
          <a:extLst>
            <a:ext uri="{FF2B5EF4-FFF2-40B4-BE49-F238E27FC236}">
              <a16:creationId xmlns:a16="http://schemas.microsoft.com/office/drawing/2014/main" id="{00000000-0008-0000-0400-000095000000}"/>
            </a:ext>
          </a:extLst>
        </xdr:cNvPr>
        <xdr:cNvPicPr>
          <a:picLocks noChangeAspect="1"/>
        </xdr:cNvPicPr>
      </xdr:nvPicPr>
      <xdr:blipFill>
        <a:blip xmlns:r="http://schemas.openxmlformats.org/officeDocument/2006/relationships" r:embed="rId105">
          <a:extLst>
            <a:ext uri="{28A0092B-C50C-407E-A947-70E740481C1C}">
              <a14:useLocalDpi xmlns:a14="http://schemas.microsoft.com/office/drawing/2010/main" val="0"/>
            </a:ext>
          </a:extLst>
        </a:blip>
        <a:stretch>
          <a:fillRect/>
        </a:stretch>
      </xdr:blipFill>
      <xdr:spPr>
        <a:xfrm>
          <a:off x="2790825" y="40767000"/>
          <a:ext cx="666750" cy="1118784"/>
        </a:xfrm>
        <a:prstGeom prst="rect">
          <a:avLst/>
        </a:prstGeom>
      </xdr:spPr>
    </xdr:pic>
    <xdr:clientData/>
  </xdr:twoCellAnchor>
  <xdr:twoCellAnchor editAs="oneCell">
    <xdr:from>
      <xdr:col>2</xdr:col>
      <xdr:colOff>885825</xdr:colOff>
      <xdr:row>32</xdr:row>
      <xdr:rowOff>19050</xdr:rowOff>
    </xdr:from>
    <xdr:to>
      <xdr:col>2</xdr:col>
      <xdr:colOff>1552575</xdr:colOff>
      <xdr:row>32</xdr:row>
      <xdr:rowOff>1137834</xdr:rowOff>
    </xdr:to>
    <xdr:pic>
      <xdr:nvPicPr>
        <xdr:cNvPr id="150" name="Рисунок 149">
          <a:hlinkClick xmlns:r="http://schemas.openxmlformats.org/officeDocument/2006/relationships" r:id="rId106"/>
          <a:extLst>
            <a:ext uri="{FF2B5EF4-FFF2-40B4-BE49-F238E27FC236}">
              <a16:creationId xmlns:a16="http://schemas.microsoft.com/office/drawing/2014/main" id="{00000000-0008-0000-0400-000096000000}"/>
            </a:ext>
          </a:extLst>
        </xdr:cNvPr>
        <xdr:cNvPicPr>
          <a:picLocks noChangeAspect="1"/>
        </xdr:cNvPicPr>
      </xdr:nvPicPr>
      <xdr:blipFill>
        <a:blip xmlns:r="http://schemas.openxmlformats.org/officeDocument/2006/relationships" r:embed="rId105">
          <a:extLst>
            <a:ext uri="{28A0092B-C50C-407E-A947-70E740481C1C}">
              <a14:useLocalDpi xmlns:a14="http://schemas.microsoft.com/office/drawing/2010/main" val="0"/>
            </a:ext>
          </a:extLst>
        </a:blip>
        <a:stretch>
          <a:fillRect/>
        </a:stretch>
      </xdr:blipFill>
      <xdr:spPr>
        <a:xfrm>
          <a:off x="2790825" y="43053000"/>
          <a:ext cx="666750" cy="1118784"/>
        </a:xfrm>
        <a:prstGeom prst="rect">
          <a:avLst/>
        </a:prstGeom>
      </xdr:spPr>
    </xdr:pic>
    <xdr:clientData/>
  </xdr:twoCellAnchor>
  <xdr:twoCellAnchor editAs="oneCell">
    <xdr:from>
      <xdr:col>2</xdr:col>
      <xdr:colOff>657225</xdr:colOff>
      <xdr:row>35</xdr:row>
      <xdr:rowOff>123825</xdr:rowOff>
    </xdr:from>
    <xdr:to>
      <xdr:col>2</xdr:col>
      <xdr:colOff>1866900</xdr:colOff>
      <xdr:row>35</xdr:row>
      <xdr:rowOff>1038225</xdr:rowOff>
    </xdr:to>
    <xdr:pic>
      <xdr:nvPicPr>
        <xdr:cNvPr id="153" name="Рисунок 1">
          <a:hlinkClick xmlns:r="http://schemas.openxmlformats.org/officeDocument/2006/relationships" r:id="rId107"/>
          <a:extLst>
            <a:ext uri="{FF2B5EF4-FFF2-40B4-BE49-F238E27FC236}">
              <a16:creationId xmlns:a16="http://schemas.microsoft.com/office/drawing/2014/main" id="{00000000-0008-0000-0400-000099000000}"/>
            </a:ext>
          </a:extLst>
        </xdr:cNvPr>
        <xdr:cNvPicPr>
          <a:picLocks noChangeAspect="1"/>
        </xdr:cNvPicPr>
      </xdr:nvPicPr>
      <xdr:blipFill>
        <a:blip xmlns:r="http://schemas.openxmlformats.org/officeDocument/2006/relationships" r:embed="rId108">
          <a:extLst>
            <a:ext uri="{28A0092B-C50C-407E-A947-70E740481C1C}">
              <a14:useLocalDpi xmlns:a14="http://schemas.microsoft.com/office/drawing/2010/main"/>
            </a:ext>
          </a:extLst>
        </a:blip>
        <a:srcRect/>
        <a:stretch>
          <a:fillRect/>
        </a:stretch>
      </xdr:blipFill>
      <xdr:spPr bwMode="auto">
        <a:xfrm>
          <a:off x="2562225" y="45605700"/>
          <a:ext cx="12096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571500</xdr:colOff>
      <xdr:row>34</xdr:row>
      <xdr:rowOff>28576</xdr:rowOff>
    </xdr:from>
    <xdr:to>
      <xdr:col>2</xdr:col>
      <xdr:colOff>1914525</xdr:colOff>
      <xdr:row>34</xdr:row>
      <xdr:rowOff>1125380</xdr:rowOff>
    </xdr:to>
    <xdr:pic>
      <xdr:nvPicPr>
        <xdr:cNvPr id="156" name="Рисунок 155">
          <a:hlinkClick xmlns:r="http://schemas.openxmlformats.org/officeDocument/2006/relationships" r:id="rId109"/>
          <a:extLst>
            <a:ext uri="{FF2B5EF4-FFF2-40B4-BE49-F238E27FC236}">
              <a16:creationId xmlns:a16="http://schemas.microsoft.com/office/drawing/2014/main" id="{00000000-0008-0000-0400-00009C000000}"/>
            </a:ext>
          </a:extLst>
        </xdr:cNvPr>
        <xdr:cNvPicPr>
          <a:picLocks noChangeAspect="1"/>
        </xdr:cNvPicPr>
      </xdr:nvPicPr>
      <xdr:blipFill>
        <a:blip xmlns:r="http://schemas.openxmlformats.org/officeDocument/2006/relationships" r:embed="rId110">
          <a:extLst>
            <a:ext uri="{28A0092B-C50C-407E-A947-70E740481C1C}">
              <a14:useLocalDpi xmlns:a14="http://schemas.microsoft.com/office/drawing/2010/main" val="0"/>
            </a:ext>
          </a:extLst>
        </a:blip>
        <a:stretch>
          <a:fillRect/>
        </a:stretch>
      </xdr:blipFill>
      <xdr:spPr>
        <a:xfrm>
          <a:off x="2476500" y="44367451"/>
          <a:ext cx="1343025" cy="1096804"/>
        </a:xfrm>
        <a:prstGeom prst="rect">
          <a:avLst/>
        </a:prstGeom>
      </xdr:spPr>
    </xdr:pic>
    <xdr:clientData/>
  </xdr:twoCellAnchor>
  <xdr:twoCellAnchor editAs="oneCell">
    <xdr:from>
      <xdr:col>2</xdr:col>
      <xdr:colOff>971550</xdr:colOff>
      <xdr:row>88</xdr:row>
      <xdr:rowOff>28575</xdr:rowOff>
    </xdr:from>
    <xdr:to>
      <xdr:col>2</xdr:col>
      <xdr:colOff>1419225</xdr:colOff>
      <xdr:row>88</xdr:row>
      <xdr:rowOff>1135982</xdr:rowOff>
    </xdr:to>
    <xdr:pic>
      <xdr:nvPicPr>
        <xdr:cNvPr id="157" name="Рисунок 156">
          <a:hlinkClick xmlns:r="http://schemas.openxmlformats.org/officeDocument/2006/relationships" r:id="rId111"/>
          <a:extLst>
            <a:ext uri="{FF2B5EF4-FFF2-40B4-BE49-F238E27FC236}">
              <a16:creationId xmlns:a16="http://schemas.microsoft.com/office/drawing/2014/main" id="{00000000-0008-0000-0400-00009D000000}"/>
            </a:ext>
          </a:extLst>
        </xdr:cNvPr>
        <xdr:cNvPicPr>
          <a:picLocks noChangeAspect="1"/>
        </xdr:cNvPicPr>
      </xdr:nvPicPr>
      <xdr:blipFill>
        <a:blip xmlns:r="http://schemas.openxmlformats.org/officeDocument/2006/relationships" r:embed="rId112" cstate="print">
          <a:extLst>
            <a:ext uri="{28A0092B-C50C-407E-A947-70E740481C1C}">
              <a14:useLocalDpi xmlns:a14="http://schemas.microsoft.com/office/drawing/2010/main" val="0"/>
            </a:ext>
          </a:extLst>
        </a:blip>
        <a:stretch>
          <a:fillRect/>
        </a:stretch>
      </xdr:blipFill>
      <xdr:spPr>
        <a:xfrm>
          <a:off x="2876550" y="40776525"/>
          <a:ext cx="447675" cy="1107407"/>
        </a:xfrm>
        <a:prstGeom prst="rect">
          <a:avLst/>
        </a:prstGeom>
      </xdr:spPr>
    </xdr:pic>
    <xdr:clientData/>
  </xdr:twoCellAnchor>
  <xdr:twoCellAnchor editAs="oneCell">
    <xdr:from>
      <xdr:col>2</xdr:col>
      <xdr:colOff>1009650</xdr:colOff>
      <xdr:row>89</xdr:row>
      <xdr:rowOff>19050</xdr:rowOff>
    </xdr:from>
    <xdr:to>
      <xdr:col>2</xdr:col>
      <xdr:colOff>1403871</xdr:colOff>
      <xdr:row>90</xdr:row>
      <xdr:rowOff>0</xdr:rowOff>
    </xdr:to>
    <xdr:pic>
      <xdr:nvPicPr>
        <xdr:cNvPr id="158" name="Рисунок 157">
          <a:hlinkClick xmlns:r="http://schemas.openxmlformats.org/officeDocument/2006/relationships" r:id="rId113"/>
          <a:extLst>
            <a:ext uri="{FF2B5EF4-FFF2-40B4-BE49-F238E27FC236}">
              <a16:creationId xmlns:a16="http://schemas.microsoft.com/office/drawing/2014/main" id="{00000000-0008-0000-0400-00009E000000}"/>
            </a:ext>
          </a:extLst>
        </xdr:cNvPr>
        <xdr:cNvPicPr>
          <a:picLocks noChangeAspect="1"/>
        </xdr:cNvPicPr>
      </xdr:nvPicPr>
      <xdr:blipFill>
        <a:blip xmlns:r="http://schemas.openxmlformats.org/officeDocument/2006/relationships" r:embed="rId114" cstate="print">
          <a:extLst>
            <a:ext uri="{28A0092B-C50C-407E-A947-70E740481C1C}">
              <a14:useLocalDpi xmlns:a14="http://schemas.microsoft.com/office/drawing/2010/main" val="0"/>
            </a:ext>
          </a:extLst>
        </a:blip>
        <a:stretch>
          <a:fillRect/>
        </a:stretch>
      </xdr:blipFill>
      <xdr:spPr>
        <a:xfrm>
          <a:off x="2914650" y="41910000"/>
          <a:ext cx="394221" cy="1123950"/>
        </a:xfrm>
        <a:prstGeom prst="rect">
          <a:avLst/>
        </a:prstGeom>
      </xdr:spPr>
    </xdr:pic>
    <xdr:clientData/>
  </xdr:twoCellAnchor>
  <xdr:twoCellAnchor editAs="oneCell">
    <xdr:from>
      <xdr:col>2</xdr:col>
      <xdr:colOff>971550</xdr:colOff>
      <xdr:row>87</xdr:row>
      <xdr:rowOff>28575</xdr:rowOff>
    </xdr:from>
    <xdr:to>
      <xdr:col>2</xdr:col>
      <xdr:colOff>1419225</xdr:colOff>
      <xdr:row>87</xdr:row>
      <xdr:rowOff>1135982</xdr:rowOff>
    </xdr:to>
    <xdr:pic>
      <xdr:nvPicPr>
        <xdr:cNvPr id="159" name="Рисунок 158">
          <a:hlinkClick xmlns:r="http://schemas.openxmlformats.org/officeDocument/2006/relationships" r:id="rId115"/>
          <a:extLst>
            <a:ext uri="{FF2B5EF4-FFF2-40B4-BE49-F238E27FC236}">
              <a16:creationId xmlns:a16="http://schemas.microsoft.com/office/drawing/2014/main" id="{00000000-0008-0000-0400-00009F000000}"/>
            </a:ext>
          </a:extLst>
        </xdr:cNvPr>
        <xdr:cNvPicPr>
          <a:picLocks noChangeAspect="1"/>
        </xdr:cNvPicPr>
      </xdr:nvPicPr>
      <xdr:blipFill>
        <a:blip xmlns:r="http://schemas.openxmlformats.org/officeDocument/2006/relationships" r:embed="rId112" cstate="print">
          <a:extLst>
            <a:ext uri="{28A0092B-C50C-407E-A947-70E740481C1C}">
              <a14:useLocalDpi xmlns:a14="http://schemas.microsoft.com/office/drawing/2010/main" val="0"/>
            </a:ext>
          </a:extLst>
        </a:blip>
        <a:stretch>
          <a:fillRect/>
        </a:stretch>
      </xdr:blipFill>
      <xdr:spPr>
        <a:xfrm>
          <a:off x="2876550" y="39633525"/>
          <a:ext cx="447675" cy="1107407"/>
        </a:xfrm>
        <a:prstGeom prst="rect">
          <a:avLst/>
        </a:prstGeom>
      </xdr:spPr>
    </xdr:pic>
    <xdr:clientData/>
  </xdr:twoCellAnchor>
  <xdr:twoCellAnchor editAs="oneCell">
    <xdr:from>
      <xdr:col>2</xdr:col>
      <xdr:colOff>895350</xdr:colOff>
      <xdr:row>86</xdr:row>
      <xdr:rowOff>28575</xdr:rowOff>
    </xdr:from>
    <xdr:to>
      <xdr:col>2</xdr:col>
      <xdr:colOff>1641602</xdr:colOff>
      <xdr:row>86</xdr:row>
      <xdr:rowOff>1123950</xdr:rowOff>
    </xdr:to>
    <xdr:pic>
      <xdr:nvPicPr>
        <xdr:cNvPr id="161" name="Рисунок 160">
          <a:hlinkClick xmlns:r="http://schemas.openxmlformats.org/officeDocument/2006/relationships" r:id="rId116"/>
          <a:extLst>
            <a:ext uri="{FF2B5EF4-FFF2-40B4-BE49-F238E27FC236}">
              <a16:creationId xmlns:a16="http://schemas.microsoft.com/office/drawing/2014/main" id="{00000000-0008-0000-0400-0000A1000000}"/>
            </a:ext>
          </a:extLst>
        </xdr:cNvPr>
        <xdr:cNvPicPr>
          <a:picLocks noChangeAspect="1"/>
        </xdr:cNvPicPr>
      </xdr:nvPicPr>
      <xdr:blipFill>
        <a:blip xmlns:r="http://schemas.openxmlformats.org/officeDocument/2006/relationships" r:embed="rId84">
          <a:extLst>
            <a:ext uri="{28A0092B-C50C-407E-A947-70E740481C1C}">
              <a14:useLocalDpi xmlns:a14="http://schemas.microsoft.com/office/drawing/2010/main" val="0"/>
            </a:ext>
          </a:extLst>
        </a:blip>
        <a:stretch>
          <a:fillRect/>
        </a:stretch>
      </xdr:blipFill>
      <xdr:spPr>
        <a:xfrm>
          <a:off x="2800350" y="38490525"/>
          <a:ext cx="746252" cy="1095375"/>
        </a:xfrm>
        <a:prstGeom prst="rect">
          <a:avLst/>
        </a:prstGeom>
      </xdr:spPr>
    </xdr:pic>
    <xdr:clientData/>
  </xdr:twoCellAnchor>
  <xdr:twoCellAnchor editAs="oneCell">
    <xdr:from>
      <xdr:col>1</xdr:col>
      <xdr:colOff>0</xdr:colOff>
      <xdr:row>86</xdr:row>
      <xdr:rowOff>9525</xdr:rowOff>
    </xdr:from>
    <xdr:to>
      <xdr:col>1</xdr:col>
      <xdr:colOff>666750</xdr:colOff>
      <xdr:row>86</xdr:row>
      <xdr:rowOff>676275</xdr:rowOff>
    </xdr:to>
    <xdr:pic>
      <xdr:nvPicPr>
        <xdr:cNvPr id="162" name="Рисунок 161">
          <a:extLst>
            <a:ext uri="{FF2B5EF4-FFF2-40B4-BE49-F238E27FC236}">
              <a16:creationId xmlns:a16="http://schemas.microsoft.com/office/drawing/2014/main" id="{00000000-0008-0000-0400-0000A200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57150" y="38471475"/>
          <a:ext cx="666750" cy="666750"/>
        </a:xfrm>
        <a:prstGeom prst="rect">
          <a:avLst/>
        </a:prstGeom>
      </xdr:spPr>
    </xdr:pic>
    <xdr:clientData/>
  </xdr:twoCellAnchor>
  <xdr:twoCellAnchor editAs="oneCell">
    <xdr:from>
      <xdr:col>2</xdr:col>
      <xdr:colOff>866775</xdr:colOff>
      <xdr:row>62</xdr:row>
      <xdr:rowOff>19050</xdr:rowOff>
    </xdr:from>
    <xdr:to>
      <xdr:col>2</xdr:col>
      <xdr:colOff>1600200</xdr:colOff>
      <xdr:row>62</xdr:row>
      <xdr:rowOff>1136910</xdr:rowOff>
    </xdr:to>
    <xdr:pic>
      <xdr:nvPicPr>
        <xdr:cNvPr id="165" name="Рисунок 164">
          <a:hlinkClick xmlns:r="http://schemas.openxmlformats.org/officeDocument/2006/relationships" r:id="rId118"/>
          <a:extLst>
            <a:ext uri="{FF2B5EF4-FFF2-40B4-BE49-F238E27FC236}">
              <a16:creationId xmlns:a16="http://schemas.microsoft.com/office/drawing/2014/main" id="{00000000-0008-0000-0400-0000A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71775" y="41090850"/>
          <a:ext cx="733425" cy="1117860"/>
        </a:xfrm>
        <a:prstGeom prst="rect">
          <a:avLst/>
        </a:prstGeom>
      </xdr:spPr>
    </xdr:pic>
    <xdr:clientData/>
  </xdr:twoCellAnchor>
  <xdr:twoCellAnchor editAs="oneCell">
    <xdr:from>
      <xdr:col>2</xdr:col>
      <xdr:colOff>685800</xdr:colOff>
      <xdr:row>65</xdr:row>
      <xdr:rowOff>28575</xdr:rowOff>
    </xdr:from>
    <xdr:to>
      <xdr:col>2</xdr:col>
      <xdr:colOff>1784504</xdr:colOff>
      <xdr:row>65</xdr:row>
      <xdr:rowOff>1123950</xdr:rowOff>
    </xdr:to>
    <xdr:pic>
      <xdr:nvPicPr>
        <xdr:cNvPr id="166" name="Рисунок 165">
          <a:hlinkClick xmlns:r="http://schemas.openxmlformats.org/officeDocument/2006/relationships" r:id="rId119"/>
          <a:extLst>
            <a:ext uri="{FF2B5EF4-FFF2-40B4-BE49-F238E27FC236}">
              <a16:creationId xmlns:a16="http://schemas.microsoft.com/office/drawing/2014/main" id="{00000000-0008-0000-0400-0000A6000000}"/>
            </a:ext>
          </a:extLst>
        </xdr:cNvPr>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2590800" y="57426225"/>
          <a:ext cx="1098704" cy="1095375"/>
        </a:xfrm>
        <a:prstGeom prst="rect">
          <a:avLst/>
        </a:prstGeom>
      </xdr:spPr>
    </xdr:pic>
    <xdr:clientData/>
  </xdr:twoCellAnchor>
  <xdr:twoCellAnchor editAs="oneCell">
    <xdr:from>
      <xdr:col>2</xdr:col>
      <xdr:colOff>723900</xdr:colOff>
      <xdr:row>66</xdr:row>
      <xdr:rowOff>19050</xdr:rowOff>
    </xdr:from>
    <xdr:to>
      <xdr:col>2</xdr:col>
      <xdr:colOff>1778410</xdr:colOff>
      <xdr:row>66</xdr:row>
      <xdr:rowOff>1133475</xdr:rowOff>
    </xdr:to>
    <xdr:pic>
      <xdr:nvPicPr>
        <xdr:cNvPr id="167" name="Рисунок 166">
          <a:hlinkClick xmlns:r="http://schemas.openxmlformats.org/officeDocument/2006/relationships" r:id="rId120"/>
          <a:extLst>
            <a:ext uri="{FF2B5EF4-FFF2-40B4-BE49-F238E27FC236}">
              <a16:creationId xmlns:a16="http://schemas.microsoft.com/office/drawing/2014/main" id="{00000000-0008-0000-0400-0000A7000000}"/>
            </a:ext>
          </a:extLst>
        </xdr:cNvPr>
        <xdr:cNvPicPr>
          <a:picLocks noChangeAspect="1"/>
        </xdr:cNvPicPr>
      </xdr:nvPicPr>
      <xdr:blipFill>
        <a:blip xmlns:r="http://schemas.openxmlformats.org/officeDocument/2006/relationships" r:embed="rId121" cstate="print">
          <a:extLst>
            <a:ext uri="{28A0092B-C50C-407E-A947-70E740481C1C}">
              <a14:useLocalDpi xmlns:a14="http://schemas.microsoft.com/office/drawing/2010/main" val="0"/>
            </a:ext>
          </a:extLst>
        </a:blip>
        <a:stretch>
          <a:fillRect/>
        </a:stretch>
      </xdr:blipFill>
      <xdr:spPr>
        <a:xfrm>
          <a:off x="2628900" y="44681775"/>
          <a:ext cx="1054510" cy="1114425"/>
        </a:xfrm>
        <a:prstGeom prst="rect">
          <a:avLst/>
        </a:prstGeom>
      </xdr:spPr>
    </xdr:pic>
    <xdr:clientData/>
  </xdr:twoCellAnchor>
  <xdr:twoCellAnchor editAs="oneCell">
    <xdr:from>
      <xdr:col>2</xdr:col>
      <xdr:colOff>923926</xdr:colOff>
      <xdr:row>84</xdr:row>
      <xdr:rowOff>9526</xdr:rowOff>
    </xdr:from>
    <xdr:to>
      <xdr:col>2</xdr:col>
      <xdr:colOff>1343026</xdr:colOff>
      <xdr:row>85</xdr:row>
      <xdr:rowOff>66</xdr:rowOff>
    </xdr:to>
    <xdr:pic>
      <xdr:nvPicPr>
        <xdr:cNvPr id="168" name="Рисунок 167">
          <a:hlinkClick xmlns:r="http://schemas.openxmlformats.org/officeDocument/2006/relationships" r:id="rId122"/>
          <a:extLst>
            <a:ext uri="{FF2B5EF4-FFF2-40B4-BE49-F238E27FC236}">
              <a16:creationId xmlns:a16="http://schemas.microsoft.com/office/drawing/2014/main" id="{00000000-0008-0000-0400-0000A8000000}"/>
            </a:ext>
          </a:extLst>
        </xdr:cNvPr>
        <xdr:cNvPicPr>
          <a:picLocks noChangeAspect="1"/>
        </xdr:cNvPicPr>
      </xdr:nvPicPr>
      <xdr:blipFill>
        <a:blip xmlns:r="http://schemas.openxmlformats.org/officeDocument/2006/relationships" r:embed="rId123" cstate="print">
          <a:extLst>
            <a:ext uri="{28A0092B-C50C-407E-A947-70E740481C1C}">
              <a14:useLocalDpi xmlns:a14="http://schemas.microsoft.com/office/drawing/2010/main" val="0"/>
            </a:ext>
          </a:extLst>
        </a:blip>
        <a:stretch>
          <a:fillRect/>
        </a:stretch>
      </xdr:blipFill>
      <xdr:spPr>
        <a:xfrm>
          <a:off x="2828926" y="59855101"/>
          <a:ext cx="419100" cy="1133540"/>
        </a:xfrm>
        <a:prstGeom prst="rect">
          <a:avLst/>
        </a:prstGeom>
      </xdr:spPr>
    </xdr:pic>
    <xdr:clientData/>
  </xdr:twoCellAnchor>
  <xdr:twoCellAnchor editAs="oneCell">
    <xdr:from>
      <xdr:col>2</xdr:col>
      <xdr:colOff>809625</xdr:colOff>
      <xdr:row>74</xdr:row>
      <xdr:rowOff>19050</xdr:rowOff>
    </xdr:from>
    <xdr:to>
      <xdr:col>2</xdr:col>
      <xdr:colOff>1647825</xdr:colOff>
      <xdr:row>74</xdr:row>
      <xdr:rowOff>1136650</xdr:rowOff>
    </xdr:to>
    <xdr:pic>
      <xdr:nvPicPr>
        <xdr:cNvPr id="169" name="Рисунок 168">
          <a:hlinkClick xmlns:r="http://schemas.openxmlformats.org/officeDocument/2006/relationships" r:id="rId124"/>
          <a:extLst>
            <a:ext uri="{FF2B5EF4-FFF2-40B4-BE49-F238E27FC236}">
              <a16:creationId xmlns:a16="http://schemas.microsoft.com/office/drawing/2014/main" id="{00000000-0008-0000-0400-0000A9000000}"/>
            </a:ext>
          </a:extLst>
        </xdr:cNvPr>
        <xdr:cNvPicPr>
          <a:picLocks noChangeAspect="1"/>
        </xdr:cNvPicPr>
      </xdr:nvPicPr>
      <xdr:blipFill>
        <a:blip xmlns:r="http://schemas.openxmlformats.org/officeDocument/2006/relationships" r:embed="rId125">
          <a:extLst>
            <a:ext uri="{28A0092B-C50C-407E-A947-70E740481C1C}">
              <a14:useLocalDpi xmlns:a14="http://schemas.microsoft.com/office/drawing/2010/main" val="0"/>
            </a:ext>
          </a:extLst>
        </a:blip>
        <a:stretch>
          <a:fillRect/>
        </a:stretch>
      </xdr:blipFill>
      <xdr:spPr>
        <a:xfrm>
          <a:off x="2714625" y="53987700"/>
          <a:ext cx="838200" cy="1117600"/>
        </a:xfrm>
        <a:prstGeom prst="rect">
          <a:avLst/>
        </a:prstGeom>
      </xdr:spPr>
    </xdr:pic>
    <xdr:clientData/>
  </xdr:twoCellAnchor>
  <xdr:twoCellAnchor editAs="oneCell">
    <xdr:from>
      <xdr:col>2</xdr:col>
      <xdr:colOff>904876</xdr:colOff>
      <xdr:row>76</xdr:row>
      <xdr:rowOff>9526</xdr:rowOff>
    </xdr:from>
    <xdr:to>
      <xdr:col>2</xdr:col>
      <xdr:colOff>1514475</xdr:colOff>
      <xdr:row>76</xdr:row>
      <xdr:rowOff>1132471</xdr:rowOff>
    </xdr:to>
    <xdr:pic>
      <xdr:nvPicPr>
        <xdr:cNvPr id="171" name="Рисунок 170">
          <a:hlinkClick xmlns:r="http://schemas.openxmlformats.org/officeDocument/2006/relationships" r:id="rId126"/>
          <a:extLst>
            <a:ext uri="{FF2B5EF4-FFF2-40B4-BE49-F238E27FC236}">
              <a16:creationId xmlns:a16="http://schemas.microsoft.com/office/drawing/2014/main" id="{00000000-0008-0000-0400-0000AB000000}"/>
            </a:ext>
          </a:extLst>
        </xdr:cNvPr>
        <xdr:cNvPicPr>
          <a:picLocks noChangeAspect="1"/>
        </xdr:cNvPicPr>
      </xdr:nvPicPr>
      <xdr:blipFill>
        <a:blip xmlns:r="http://schemas.openxmlformats.org/officeDocument/2006/relationships" r:embed="rId127">
          <a:extLst>
            <a:ext uri="{28A0092B-C50C-407E-A947-70E740481C1C}">
              <a14:useLocalDpi xmlns:a14="http://schemas.microsoft.com/office/drawing/2010/main" val="0"/>
            </a:ext>
          </a:extLst>
        </a:blip>
        <a:stretch>
          <a:fillRect/>
        </a:stretch>
      </xdr:blipFill>
      <xdr:spPr>
        <a:xfrm>
          <a:off x="2809876" y="56264176"/>
          <a:ext cx="609599" cy="1122945"/>
        </a:xfrm>
        <a:prstGeom prst="rect">
          <a:avLst/>
        </a:prstGeom>
      </xdr:spPr>
    </xdr:pic>
    <xdr:clientData/>
  </xdr:twoCellAnchor>
  <xdr:twoCellAnchor editAs="oneCell">
    <xdr:from>
      <xdr:col>2</xdr:col>
      <xdr:colOff>800100</xdr:colOff>
      <xdr:row>75</xdr:row>
      <xdr:rowOff>19050</xdr:rowOff>
    </xdr:from>
    <xdr:to>
      <xdr:col>2</xdr:col>
      <xdr:colOff>1638300</xdr:colOff>
      <xdr:row>75</xdr:row>
      <xdr:rowOff>1136650</xdr:rowOff>
    </xdr:to>
    <xdr:pic>
      <xdr:nvPicPr>
        <xdr:cNvPr id="175" name="Рисунок 174">
          <a:hlinkClick xmlns:r="http://schemas.openxmlformats.org/officeDocument/2006/relationships" r:id="rId128"/>
          <a:extLst>
            <a:ext uri="{FF2B5EF4-FFF2-40B4-BE49-F238E27FC236}">
              <a16:creationId xmlns:a16="http://schemas.microsoft.com/office/drawing/2014/main" id="{00000000-0008-0000-0400-0000AF000000}"/>
            </a:ext>
          </a:extLst>
        </xdr:cNvPr>
        <xdr:cNvPicPr>
          <a:picLocks noChangeAspect="1"/>
        </xdr:cNvPicPr>
      </xdr:nvPicPr>
      <xdr:blipFill>
        <a:blip xmlns:r="http://schemas.openxmlformats.org/officeDocument/2006/relationships" r:embed="rId125">
          <a:extLst>
            <a:ext uri="{28A0092B-C50C-407E-A947-70E740481C1C}">
              <a14:useLocalDpi xmlns:a14="http://schemas.microsoft.com/office/drawing/2010/main" val="0"/>
            </a:ext>
          </a:extLst>
        </a:blip>
        <a:stretch>
          <a:fillRect/>
        </a:stretch>
      </xdr:blipFill>
      <xdr:spPr>
        <a:xfrm>
          <a:off x="2705100" y="55130700"/>
          <a:ext cx="838200" cy="1117600"/>
        </a:xfrm>
        <a:prstGeom prst="rect">
          <a:avLst/>
        </a:prstGeom>
      </xdr:spPr>
    </xdr:pic>
    <xdr:clientData/>
  </xdr:twoCellAnchor>
  <xdr:twoCellAnchor editAs="oneCell">
    <xdr:from>
      <xdr:col>2</xdr:col>
      <xdr:colOff>695325</xdr:colOff>
      <xdr:row>79</xdr:row>
      <xdr:rowOff>9525</xdr:rowOff>
    </xdr:from>
    <xdr:to>
      <xdr:col>2</xdr:col>
      <xdr:colOff>1619250</xdr:colOff>
      <xdr:row>79</xdr:row>
      <xdr:rowOff>1138183</xdr:rowOff>
    </xdr:to>
    <xdr:pic>
      <xdr:nvPicPr>
        <xdr:cNvPr id="190" name="Рисунок 189">
          <a:hlinkClick xmlns:r="http://schemas.openxmlformats.org/officeDocument/2006/relationships" r:id="rId129"/>
          <a:extLst>
            <a:ext uri="{FF2B5EF4-FFF2-40B4-BE49-F238E27FC236}">
              <a16:creationId xmlns:a16="http://schemas.microsoft.com/office/drawing/2014/main" id="{00000000-0008-0000-0400-0000BE000000}"/>
            </a:ext>
          </a:extLst>
        </xdr:cNvPr>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2600325" y="55121175"/>
          <a:ext cx="923925" cy="1128658"/>
        </a:xfrm>
        <a:prstGeom prst="rect">
          <a:avLst/>
        </a:prstGeom>
      </xdr:spPr>
    </xdr:pic>
    <xdr:clientData/>
  </xdr:twoCellAnchor>
  <xdr:twoCellAnchor editAs="oneCell">
    <xdr:from>
      <xdr:col>2</xdr:col>
      <xdr:colOff>962026</xdr:colOff>
      <xdr:row>80</xdr:row>
      <xdr:rowOff>19050</xdr:rowOff>
    </xdr:from>
    <xdr:to>
      <xdr:col>2</xdr:col>
      <xdr:colOff>1381908</xdr:colOff>
      <xdr:row>80</xdr:row>
      <xdr:rowOff>1133475</xdr:rowOff>
    </xdr:to>
    <xdr:pic>
      <xdr:nvPicPr>
        <xdr:cNvPr id="202" name="Рисунок 201">
          <a:hlinkClick xmlns:r="http://schemas.openxmlformats.org/officeDocument/2006/relationships" r:id="rId130"/>
          <a:extLst>
            <a:ext uri="{FF2B5EF4-FFF2-40B4-BE49-F238E27FC236}">
              <a16:creationId xmlns:a16="http://schemas.microsoft.com/office/drawing/2014/main" id="{00000000-0008-0000-0400-0000CA000000}"/>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Lst>
        </a:blip>
        <a:stretch>
          <a:fillRect/>
        </a:stretch>
      </xdr:blipFill>
      <xdr:spPr>
        <a:xfrm>
          <a:off x="2867026" y="56273700"/>
          <a:ext cx="419882" cy="1114425"/>
        </a:xfrm>
        <a:prstGeom prst="rect">
          <a:avLst/>
        </a:prstGeom>
      </xdr:spPr>
    </xdr:pic>
    <xdr:clientData/>
  </xdr:twoCellAnchor>
  <xdr:twoCellAnchor editAs="oneCell">
    <xdr:from>
      <xdr:col>2</xdr:col>
      <xdr:colOff>942975</xdr:colOff>
      <xdr:row>81</xdr:row>
      <xdr:rowOff>19051</xdr:rowOff>
    </xdr:from>
    <xdr:to>
      <xdr:col>2</xdr:col>
      <xdr:colOff>1372510</xdr:colOff>
      <xdr:row>82</xdr:row>
      <xdr:rowOff>1</xdr:rowOff>
    </xdr:to>
    <xdr:pic>
      <xdr:nvPicPr>
        <xdr:cNvPr id="203" name="Рисунок 202">
          <a:hlinkClick xmlns:r="http://schemas.openxmlformats.org/officeDocument/2006/relationships" r:id="rId131"/>
          <a:extLst>
            <a:ext uri="{FF2B5EF4-FFF2-40B4-BE49-F238E27FC236}">
              <a16:creationId xmlns:a16="http://schemas.microsoft.com/office/drawing/2014/main" id="{00000000-0008-0000-0400-0000CB000000}"/>
            </a:ext>
          </a:extLst>
        </xdr:cNvPr>
        <xdr:cNvPicPr>
          <a:picLocks noChangeAspect="1"/>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a:xfrm>
          <a:off x="2847975" y="57416701"/>
          <a:ext cx="429535" cy="1123950"/>
        </a:xfrm>
        <a:prstGeom prst="rect">
          <a:avLst/>
        </a:prstGeom>
      </xdr:spPr>
    </xdr:pic>
    <xdr:clientData/>
  </xdr:twoCellAnchor>
  <xdr:twoCellAnchor editAs="oneCell">
    <xdr:from>
      <xdr:col>2</xdr:col>
      <xdr:colOff>923925</xdr:colOff>
      <xdr:row>82</xdr:row>
      <xdr:rowOff>19050</xdr:rowOff>
    </xdr:from>
    <xdr:to>
      <xdr:col>2</xdr:col>
      <xdr:colOff>1386728</xdr:colOff>
      <xdr:row>82</xdr:row>
      <xdr:rowOff>1136897</xdr:rowOff>
    </xdr:to>
    <xdr:pic>
      <xdr:nvPicPr>
        <xdr:cNvPr id="222" name="Рисунок 221">
          <a:hlinkClick xmlns:r="http://schemas.openxmlformats.org/officeDocument/2006/relationships" r:id="rId132"/>
          <a:extLst>
            <a:ext uri="{FF2B5EF4-FFF2-40B4-BE49-F238E27FC236}">
              <a16:creationId xmlns:a16="http://schemas.microsoft.com/office/drawing/2014/main" id="{00000000-0008-0000-0400-0000DE000000}"/>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a:xfrm>
          <a:off x="2828925" y="58559700"/>
          <a:ext cx="462803" cy="1117847"/>
        </a:xfrm>
        <a:prstGeom prst="rect">
          <a:avLst/>
        </a:prstGeom>
      </xdr:spPr>
    </xdr:pic>
    <xdr:clientData/>
  </xdr:twoCellAnchor>
  <xdr:twoCellAnchor editAs="oneCell">
    <xdr:from>
      <xdr:col>2</xdr:col>
      <xdr:colOff>485775</xdr:colOff>
      <xdr:row>98</xdr:row>
      <xdr:rowOff>0</xdr:rowOff>
    </xdr:from>
    <xdr:to>
      <xdr:col>2</xdr:col>
      <xdr:colOff>2000250</xdr:colOff>
      <xdr:row>98</xdr:row>
      <xdr:rowOff>1047750</xdr:rowOff>
    </xdr:to>
    <xdr:pic>
      <xdr:nvPicPr>
        <xdr:cNvPr id="224" name="Рисунок 5">
          <a:hlinkClick xmlns:r="http://schemas.openxmlformats.org/officeDocument/2006/relationships" r:id="rId133"/>
          <a:extLst>
            <a:ext uri="{FF2B5EF4-FFF2-40B4-BE49-F238E27FC236}">
              <a16:creationId xmlns:a16="http://schemas.microsoft.com/office/drawing/2014/main" id="{00000000-0008-0000-0400-0000E0000000}"/>
            </a:ext>
          </a:extLst>
        </xdr:cNvPr>
        <xdr:cNvPicPr>
          <a:picLocks noChangeAspect="1"/>
        </xdr:cNvPicPr>
      </xdr:nvPicPr>
      <xdr:blipFill>
        <a:blip xmlns:r="http://schemas.openxmlformats.org/officeDocument/2006/relationships" r:embed="rId98">
          <a:extLst>
            <a:ext uri="{28A0092B-C50C-407E-A947-70E740481C1C}">
              <a14:useLocalDpi xmlns:a14="http://schemas.microsoft.com/office/drawing/2010/main"/>
            </a:ext>
          </a:extLst>
        </a:blip>
        <a:srcRect/>
        <a:stretch>
          <a:fillRect/>
        </a:stretch>
      </xdr:blipFill>
      <xdr:spPr bwMode="auto">
        <a:xfrm>
          <a:off x="2390775" y="9853612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571500</xdr:colOff>
      <xdr:row>103</xdr:row>
      <xdr:rowOff>28575</xdr:rowOff>
    </xdr:from>
    <xdr:to>
      <xdr:col>2</xdr:col>
      <xdr:colOff>1895474</xdr:colOff>
      <xdr:row>103</xdr:row>
      <xdr:rowOff>1136621</xdr:rowOff>
    </xdr:to>
    <xdr:pic>
      <xdr:nvPicPr>
        <xdr:cNvPr id="249" name="Рисунок 248">
          <a:hlinkClick xmlns:r="http://schemas.openxmlformats.org/officeDocument/2006/relationships" r:id="rId134"/>
          <a:extLst>
            <a:ext uri="{FF2B5EF4-FFF2-40B4-BE49-F238E27FC236}">
              <a16:creationId xmlns:a16="http://schemas.microsoft.com/office/drawing/2014/main" id="{00000000-0008-0000-0400-0000F9000000}"/>
            </a:ext>
          </a:extLst>
        </xdr:cNvPr>
        <xdr:cNvPicPr>
          <a:picLocks noChangeAspect="1"/>
        </xdr:cNvPicPr>
      </xdr:nvPicPr>
      <xdr:blipFill>
        <a:blip xmlns:r="http://schemas.openxmlformats.org/officeDocument/2006/relationships" r:embed="rId77" cstate="print">
          <a:extLst>
            <a:ext uri="{28A0092B-C50C-407E-A947-70E740481C1C}">
              <a14:useLocalDpi xmlns:a14="http://schemas.microsoft.com/office/drawing/2010/main" val="0"/>
            </a:ext>
          </a:extLst>
        </a:blip>
        <a:stretch>
          <a:fillRect/>
        </a:stretch>
      </xdr:blipFill>
      <xdr:spPr>
        <a:xfrm>
          <a:off x="2476500" y="109013625"/>
          <a:ext cx="1323974" cy="1108046"/>
        </a:xfrm>
        <a:prstGeom prst="rect">
          <a:avLst/>
        </a:prstGeom>
      </xdr:spPr>
    </xdr:pic>
    <xdr:clientData/>
  </xdr:twoCellAnchor>
  <xdr:twoCellAnchor editAs="oneCell">
    <xdr:from>
      <xdr:col>2</xdr:col>
      <xdr:colOff>476250</xdr:colOff>
      <xdr:row>109</xdr:row>
      <xdr:rowOff>28575</xdr:rowOff>
    </xdr:from>
    <xdr:to>
      <xdr:col>2</xdr:col>
      <xdr:colOff>2011461</xdr:colOff>
      <xdr:row>109</xdr:row>
      <xdr:rowOff>1124956</xdr:rowOff>
    </xdr:to>
    <xdr:pic>
      <xdr:nvPicPr>
        <xdr:cNvPr id="279" name="Рисунок 278">
          <a:hlinkClick xmlns:r="http://schemas.openxmlformats.org/officeDocument/2006/relationships" r:id="rId135"/>
          <a:extLst>
            <a:ext uri="{FF2B5EF4-FFF2-40B4-BE49-F238E27FC236}">
              <a16:creationId xmlns:a16="http://schemas.microsoft.com/office/drawing/2014/main" id="{00000000-0008-0000-0400-000017010000}"/>
            </a:ext>
          </a:extLst>
        </xdr:cNvPr>
        <xdr:cNvPicPr>
          <a:picLocks noChangeAspect="1"/>
        </xdr:cNvPicPr>
      </xdr:nvPicPr>
      <xdr:blipFill>
        <a:blip xmlns:r="http://schemas.openxmlformats.org/officeDocument/2006/relationships" r:embed="rId90" cstate="print">
          <a:extLst>
            <a:ext uri="{28A0092B-C50C-407E-A947-70E740481C1C}">
              <a14:useLocalDpi xmlns:a14="http://schemas.microsoft.com/office/drawing/2010/main" val="0"/>
            </a:ext>
          </a:extLst>
        </a:blip>
        <a:stretch>
          <a:fillRect/>
        </a:stretch>
      </xdr:blipFill>
      <xdr:spPr>
        <a:xfrm>
          <a:off x="2381250" y="92354400"/>
          <a:ext cx="1535211" cy="1096381"/>
        </a:xfrm>
        <a:prstGeom prst="rect">
          <a:avLst/>
        </a:prstGeom>
      </xdr:spPr>
    </xdr:pic>
    <xdr:clientData/>
  </xdr:twoCellAnchor>
  <xdr:twoCellAnchor editAs="oneCell">
    <xdr:from>
      <xdr:col>2</xdr:col>
      <xdr:colOff>457200</xdr:colOff>
      <xdr:row>108</xdr:row>
      <xdr:rowOff>28575</xdr:rowOff>
    </xdr:from>
    <xdr:to>
      <xdr:col>2</xdr:col>
      <xdr:colOff>1992411</xdr:colOff>
      <xdr:row>108</xdr:row>
      <xdr:rowOff>1124956</xdr:rowOff>
    </xdr:to>
    <xdr:pic>
      <xdr:nvPicPr>
        <xdr:cNvPr id="281" name="Рисунок 280">
          <a:hlinkClick xmlns:r="http://schemas.openxmlformats.org/officeDocument/2006/relationships" r:id="rId136"/>
          <a:extLst>
            <a:ext uri="{FF2B5EF4-FFF2-40B4-BE49-F238E27FC236}">
              <a16:creationId xmlns:a16="http://schemas.microsoft.com/office/drawing/2014/main" id="{00000000-0008-0000-0400-000019010000}"/>
            </a:ext>
          </a:extLst>
        </xdr:cNvPr>
        <xdr:cNvPicPr>
          <a:picLocks noChangeAspect="1"/>
        </xdr:cNvPicPr>
      </xdr:nvPicPr>
      <xdr:blipFill>
        <a:blip xmlns:r="http://schemas.openxmlformats.org/officeDocument/2006/relationships" r:embed="rId90" cstate="print">
          <a:extLst>
            <a:ext uri="{28A0092B-C50C-407E-A947-70E740481C1C}">
              <a14:useLocalDpi xmlns:a14="http://schemas.microsoft.com/office/drawing/2010/main" val="0"/>
            </a:ext>
          </a:extLst>
        </a:blip>
        <a:stretch>
          <a:fillRect/>
        </a:stretch>
      </xdr:blipFill>
      <xdr:spPr>
        <a:xfrm>
          <a:off x="2362200" y="80924400"/>
          <a:ext cx="1535211" cy="1096381"/>
        </a:xfrm>
        <a:prstGeom prst="rect">
          <a:avLst/>
        </a:prstGeom>
      </xdr:spPr>
    </xdr:pic>
    <xdr:clientData/>
  </xdr:twoCellAnchor>
  <xdr:twoCellAnchor editAs="oneCell">
    <xdr:from>
      <xdr:col>2</xdr:col>
      <xdr:colOff>404532</xdr:colOff>
      <xdr:row>111</xdr:row>
      <xdr:rowOff>0</xdr:rowOff>
    </xdr:from>
    <xdr:to>
      <xdr:col>2</xdr:col>
      <xdr:colOff>2041899</xdr:colOff>
      <xdr:row>112</xdr:row>
      <xdr:rowOff>13740</xdr:rowOff>
    </xdr:to>
    <xdr:pic>
      <xdr:nvPicPr>
        <xdr:cNvPr id="282" name="Рисунок 281">
          <a:extLst>
            <a:ext uri="{FF2B5EF4-FFF2-40B4-BE49-F238E27FC236}">
              <a16:creationId xmlns:a16="http://schemas.microsoft.com/office/drawing/2014/main" id="{00000000-0008-0000-0400-00001A01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2309532" y="91344750"/>
          <a:ext cx="1637367" cy="1156740"/>
        </a:xfrm>
        <a:prstGeom prst="rect">
          <a:avLst/>
        </a:prstGeom>
      </xdr:spPr>
    </xdr:pic>
    <xdr:clientData/>
  </xdr:twoCellAnchor>
  <xdr:twoCellAnchor editAs="oneCell">
    <xdr:from>
      <xdr:col>2</xdr:col>
      <xdr:colOff>885825</xdr:colOff>
      <xdr:row>115</xdr:row>
      <xdr:rowOff>28575</xdr:rowOff>
    </xdr:from>
    <xdr:to>
      <xdr:col>2</xdr:col>
      <xdr:colOff>1647825</xdr:colOff>
      <xdr:row>115</xdr:row>
      <xdr:rowOff>1127273</xdr:rowOff>
    </xdr:to>
    <xdr:pic>
      <xdr:nvPicPr>
        <xdr:cNvPr id="284" name="Рисунок 283">
          <a:hlinkClick xmlns:r="http://schemas.openxmlformats.org/officeDocument/2006/relationships" r:id="rId137"/>
          <a:extLst>
            <a:ext uri="{FF2B5EF4-FFF2-40B4-BE49-F238E27FC236}">
              <a16:creationId xmlns:a16="http://schemas.microsoft.com/office/drawing/2014/main" id="{00000000-0008-0000-0400-00001C010000}"/>
            </a:ext>
          </a:extLst>
        </xdr:cNvPr>
        <xdr:cNvPicPr>
          <a:picLocks noChangeAspect="1"/>
        </xdr:cNvPicPr>
      </xdr:nvPicPr>
      <xdr:blipFill>
        <a:blip xmlns:r="http://schemas.openxmlformats.org/officeDocument/2006/relationships" r:embed="rId102">
          <a:extLst>
            <a:ext uri="{28A0092B-C50C-407E-A947-70E740481C1C}">
              <a14:useLocalDpi xmlns:a14="http://schemas.microsoft.com/office/drawing/2010/main" val="0"/>
            </a:ext>
          </a:extLst>
        </a:blip>
        <a:stretch>
          <a:fillRect/>
        </a:stretch>
      </xdr:blipFill>
      <xdr:spPr>
        <a:xfrm>
          <a:off x="2790825" y="114395250"/>
          <a:ext cx="762000" cy="1098698"/>
        </a:xfrm>
        <a:prstGeom prst="rect">
          <a:avLst/>
        </a:prstGeom>
      </xdr:spPr>
    </xdr:pic>
    <xdr:clientData/>
  </xdr:twoCellAnchor>
  <xdr:twoCellAnchor editAs="oneCell">
    <xdr:from>
      <xdr:col>2</xdr:col>
      <xdr:colOff>885825</xdr:colOff>
      <xdr:row>113</xdr:row>
      <xdr:rowOff>28575</xdr:rowOff>
    </xdr:from>
    <xdr:to>
      <xdr:col>2</xdr:col>
      <xdr:colOff>1647825</xdr:colOff>
      <xdr:row>113</xdr:row>
      <xdr:rowOff>1127273</xdr:rowOff>
    </xdr:to>
    <xdr:pic>
      <xdr:nvPicPr>
        <xdr:cNvPr id="285" name="Рисунок 284">
          <a:hlinkClick xmlns:r="http://schemas.openxmlformats.org/officeDocument/2006/relationships" r:id="rId138"/>
          <a:extLst>
            <a:ext uri="{FF2B5EF4-FFF2-40B4-BE49-F238E27FC236}">
              <a16:creationId xmlns:a16="http://schemas.microsoft.com/office/drawing/2014/main" id="{00000000-0008-0000-0400-00001D010000}"/>
            </a:ext>
          </a:extLst>
        </xdr:cNvPr>
        <xdr:cNvPicPr>
          <a:picLocks noChangeAspect="1"/>
        </xdr:cNvPicPr>
      </xdr:nvPicPr>
      <xdr:blipFill>
        <a:blip xmlns:r="http://schemas.openxmlformats.org/officeDocument/2006/relationships" r:embed="rId102">
          <a:extLst>
            <a:ext uri="{28A0092B-C50C-407E-A947-70E740481C1C}">
              <a14:useLocalDpi xmlns:a14="http://schemas.microsoft.com/office/drawing/2010/main" val="0"/>
            </a:ext>
          </a:extLst>
        </a:blip>
        <a:stretch>
          <a:fillRect/>
        </a:stretch>
      </xdr:blipFill>
      <xdr:spPr>
        <a:xfrm>
          <a:off x="2790825" y="112109250"/>
          <a:ext cx="762000" cy="1098698"/>
        </a:xfrm>
        <a:prstGeom prst="rect">
          <a:avLst/>
        </a:prstGeom>
      </xdr:spPr>
    </xdr:pic>
    <xdr:clientData/>
  </xdr:twoCellAnchor>
  <xdr:twoCellAnchor editAs="oneCell">
    <xdr:from>
      <xdr:col>2</xdr:col>
      <xdr:colOff>904875</xdr:colOff>
      <xdr:row>114</xdr:row>
      <xdr:rowOff>19050</xdr:rowOff>
    </xdr:from>
    <xdr:to>
      <xdr:col>2</xdr:col>
      <xdr:colOff>1571625</xdr:colOff>
      <xdr:row>114</xdr:row>
      <xdr:rowOff>1137834</xdr:rowOff>
    </xdr:to>
    <xdr:pic>
      <xdr:nvPicPr>
        <xdr:cNvPr id="286" name="Рисунок 285">
          <a:hlinkClick xmlns:r="http://schemas.openxmlformats.org/officeDocument/2006/relationships" r:id="rId139"/>
          <a:extLst>
            <a:ext uri="{FF2B5EF4-FFF2-40B4-BE49-F238E27FC236}">
              <a16:creationId xmlns:a16="http://schemas.microsoft.com/office/drawing/2014/main" id="{00000000-0008-0000-0400-00001E010000}"/>
            </a:ext>
          </a:extLst>
        </xdr:cNvPr>
        <xdr:cNvPicPr>
          <a:picLocks noChangeAspect="1"/>
        </xdr:cNvPicPr>
      </xdr:nvPicPr>
      <xdr:blipFill>
        <a:blip xmlns:r="http://schemas.openxmlformats.org/officeDocument/2006/relationships" r:embed="rId105">
          <a:extLst>
            <a:ext uri="{28A0092B-C50C-407E-A947-70E740481C1C}">
              <a14:useLocalDpi xmlns:a14="http://schemas.microsoft.com/office/drawing/2010/main" val="0"/>
            </a:ext>
          </a:extLst>
        </a:blip>
        <a:stretch>
          <a:fillRect/>
        </a:stretch>
      </xdr:blipFill>
      <xdr:spPr>
        <a:xfrm>
          <a:off x="2809875" y="113242725"/>
          <a:ext cx="666750" cy="1118784"/>
        </a:xfrm>
        <a:prstGeom prst="rect">
          <a:avLst/>
        </a:prstGeom>
      </xdr:spPr>
    </xdr:pic>
    <xdr:clientData/>
  </xdr:twoCellAnchor>
  <xdr:twoCellAnchor editAs="oneCell">
    <xdr:from>
      <xdr:col>2</xdr:col>
      <xdr:colOff>904875</xdr:colOff>
      <xdr:row>116</xdr:row>
      <xdr:rowOff>19050</xdr:rowOff>
    </xdr:from>
    <xdr:to>
      <xdr:col>2</xdr:col>
      <xdr:colOff>1571625</xdr:colOff>
      <xdr:row>116</xdr:row>
      <xdr:rowOff>1137834</xdr:rowOff>
    </xdr:to>
    <xdr:pic>
      <xdr:nvPicPr>
        <xdr:cNvPr id="287" name="Рисунок 286">
          <a:hlinkClick xmlns:r="http://schemas.openxmlformats.org/officeDocument/2006/relationships" r:id="rId140"/>
          <a:extLst>
            <a:ext uri="{FF2B5EF4-FFF2-40B4-BE49-F238E27FC236}">
              <a16:creationId xmlns:a16="http://schemas.microsoft.com/office/drawing/2014/main" id="{00000000-0008-0000-0400-00001F010000}"/>
            </a:ext>
          </a:extLst>
        </xdr:cNvPr>
        <xdr:cNvPicPr>
          <a:picLocks noChangeAspect="1"/>
        </xdr:cNvPicPr>
      </xdr:nvPicPr>
      <xdr:blipFill>
        <a:blip xmlns:r="http://schemas.openxmlformats.org/officeDocument/2006/relationships" r:embed="rId105">
          <a:extLst>
            <a:ext uri="{28A0092B-C50C-407E-A947-70E740481C1C}">
              <a14:useLocalDpi xmlns:a14="http://schemas.microsoft.com/office/drawing/2010/main" val="0"/>
            </a:ext>
          </a:extLst>
        </a:blip>
        <a:stretch>
          <a:fillRect/>
        </a:stretch>
      </xdr:blipFill>
      <xdr:spPr>
        <a:xfrm>
          <a:off x="2809875" y="115528725"/>
          <a:ext cx="666750" cy="1118784"/>
        </a:xfrm>
        <a:prstGeom prst="rect">
          <a:avLst/>
        </a:prstGeom>
      </xdr:spPr>
    </xdr:pic>
    <xdr:clientData/>
  </xdr:twoCellAnchor>
  <xdr:twoCellAnchor editAs="oneCell">
    <xdr:from>
      <xdr:col>2</xdr:col>
      <xdr:colOff>657225</xdr:colOff>
      <xdr:row>118</xdr:row>
      <xdr:rowOff>28575</xdr:rowOff>
    </xdr:from>
    <xdr:to>
      <xdr:col>2</xdr:col>
      <xdr:colOff>2000250</xdr:colOff>
      <xdr:row>118</xdr:row>
      <xdr:rowOff>1125379</xdr:rowOff>
    </xdr:to>
    <xdr:pic>
      <xdr:nvPicPr>
        <xdr:cNvPr id="290" name="Рисунок 289">
          <a:hlinkClick xmlns:r="http://schemas.openxmlformats.org/officeDocument/2006/relationships" r:id="rId141"/>
          <a:extLst>
            <a:ext uri="{FF2B5EF4-FFF2-40B4-BE49-F238E27FC236}">
              <a16:creationId xmlns:a16="http://schemas.microsoft.com/office/drawing/2014/main" id="{00000000-0008-0000-0400-000022010000}"/>
            </a:ext>
          </a:extLst>
        </xdr:cNvPr>
        <xdr:cNvPicPr>
          <a:picLocks noChangeAspect="1"/>
        </xdr:cNvPicPr>
      </xdr:nvPicPr>
      <xdr:blipFill>
        <a:blip xmlns:r="http://schemas.openxmlformats.org/officeDocument/2006/relationships" r:embed="rId110">
          <a:extLst>
            <a:ext uri="{28A0092B-C50C-407E-A947-70E740481C1C}">
              <a14:useLocalDpi xmlns:a14="http://schemas.microsoft.com/office/drawing/2010/main" val="0"/>
            </a:ext>
          </a:extLst>
        </a:blip>
        <a:stretch>
          <a:fillRect/>
        </a:stretch>
      </xdr:blipFill>
      <xdr:spPr>
        <a:xfrm>
          <a:off x="2562225" y="111128175"/>
          <a:ext cx="1343025" cy="1096804"/>
        </a:xfrm>
        <a:prstGeom prst="rect">
          <a:avLst/>
        </a:prstGeom>
      </xdr:spPr>
    </xdr:pic>
    <xdr:clientData/>
  </xdr:twoCellAnchor>
  <xdr:twoCellAnchor editAs="oneCell">
    <xdr:from>
      <xdr:col>2</xdr:col>
      <xdr:colOff>533401</xdr:colOff>
      <xdr:row>121</xdr:row>
      <xdr:rowOff>142876</xdr:rowOff>
    </xdr:from>
    <xdr:to>
      <xdr:col>2</xdr:col>
      <xdr:colOff>1924051</xdr:colOff>
      <xdr:row>121</xdr:row>
      <xdr:rowOff>1005749</xdr:rowOff>
    </xdr:to>
    <xdr:pic>
      <xdr:nvPicPr>
        <xdr:cNvPr id="291" name="Рисунок 4">
          <a:hlinkClick xmlns:r="http://schemas.openxmlformats.org/officeDocument/2006/relationships" r:id="rId142"/>
          <a:extLst>
            <a:ext uri="{FF2B5EF4-FFF2-40B4-BE49-F238E27FC236}">
              <a16:creationId xmlns:a16="http://schemas.microsoft.com/office/drawing/2014/main" id="{00000000-0008-0000-0400-000023010000}"/>
            </a:ext>
          </a:extLst>
        </xdr:cNvPr>
        <xdr:cNvPicPr>
          <a:picLocks noChangeAspect="1"/>
        </xdr:cNvPicPr>
      </xdr:nvPicPr>
      <xdr:blipFill>
        <a:blip xmlns:r="http://schemas.openxmlformats.org/officeDocument/2006/relationships" r:embed="rId143">
          <a:extLst>
            <a:ext uri="{28A0092B-C50C-407E-A947-70E740481C1C}">
              <a14:useLocalDpi xmlns:a14="http://schemas.microsoft.com/office/drawing/2010/main"/>
            </a:ext>
          </a:extLst>
        </a:blip>
        <a:srcRect/>
        <a:stretch>
          <a:fillRect/>
        </a:stretch>
      </xdr:blipFill>
      <xdr:spPr bwMode="auto">
        <a:xfrm>
          <a:off x="2438401" y="112547401"/>
          <a:ext cx="1390650" cy="862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390525</xdr:colOff>
      <xdr:row>119</xdr:row>
      <xdr:rowOff>1114425</xdr:rowOff>
    </xdr:from>
    <xdr:to>
      <xdr:col>2</xdr:col>
      <xdr:colOff>2080249</xdr:colOff>
      <xdr:row>121</xdr:row>
      <xdr:rowOff>58685</xdr:rowOff>
    </xdr:to>
    <xdr:pic>
      <xdr:nvPicPr>
        <xdr:cNvPr id="292" name="Рисунок 291">
          <a:hlinkClick xmlns:r="http://schemas.openxmlformats.org/officeDocument/2006/relationships" r:id="rId144"/>
          <a:extLst>
            <a:ext uri="{FF2B5EF4-FFF2-40B4-BE49-F238E27FC236}">
              <a16:creationId xmlns:a16="http://schemas.microsoft.com/office/drawing/2014/main" id="{00000000-0008-0000-0400-000024010000}"/>
            </a:ext>
          </a:extLst>
        </xdr:cNvPr>
        <xdr:cNvPicPr>
          <a:picLocks noChangeAspect="1"/>
        </xdr:cNvPicPr>
      </xdr:nvPicPr>
      <xdr:blipFill>
        <a:blip xmlns:r="http://schemas.openxmlformats.org/officeDocument/2006/relationships" r:embed="rId100" cstate="print">
          <a:extLst>
            <a:ext uri="{28A0092B-C50C-407E-A947-70E740481C1C}">
              <a14:useLocalDpi xmlns:a14="http://schemas.microsoft.com/office/drawing/2010/main" val="0"/>
            </a:ext>
          </a:extLst>
        </a:blip>
        <a:stretch>
          <a:fillRect/>
        </a:stretch>
      </xdr:blipFill>
      <xdr:spPr>
        <a:xfrm>
          <a:off x="2295525" y="111232950"/>
          <a:ext cx="1689724" cy="1201685"/>
        </a:xfrm>
        <a:prstGeom prst="rect">
          <a:avLst/>
        </a:prstGeom>
      </xdr:spPr>
    </xdr:pic>
    <xdr:clientData/>
  </xdr:twoCellAnchor>
  <xdr:twoCellAnchor editAs="oneCell">
    <xdr:from>
      <xdr:col>2</xdr:col>
      <xdr:colOff>409575</xdr:colOff>
      <xdr:row>123</xdr:row>
      <xdr:rowOff>66675</xdr:rowOff>
    </xdr:from>
    <xdr:to>
      <xdr:col>2</xdr:col>
      <xdr:colOff>1962150</xdr:colOff>
      <xdr:row>123</xdr:row>
      <xdr:rowOff>1085850</xdr:rowOff>
    </xdr:to>
    <xdr:pic>
      <xdr:nvPicPr>
        <xdr:cNvPr id="293" name="Рисунок 292">
          <a:hlinkClick xmlns:r="http://schemas.openxmlformats.org/officeDocument/2006/relationships" r:id="rId145"/>
          <a:extLst>
            <a:ext uri="{FF2B5EF4-FFF2-40B4-BE49-F238E27FC236}">
              <a16:creationId xmlns:a16="http://schemas.microsoft.com/office/drawing/2014/main" id="{00000000-0008-0000-0400-000025010000}"/>
            </a:ext>
          </a:extLst>
        </xdr:cNvPr>
        <xdr:cNvPicPr>
          <a:picLocks noChangeAspect="1"/>
        </xdr:cNvPicPr>
      </xdr:nvPicPr>
      <xdr:blipFill>
        <a:blip xmlns:r="http://schemas.openxmlformats.org/officeDocument/2006/relationships" r:embed="rId92">
          <a:extLst>
            <a:ext uri="{28A0092B-C50C-407E-A947-70E740481C1C}">
              <a14:useLocalDpi xmlns:a14="http://schemas.microsoft.com/office/drawing/2010/main" val="0"/>
            </a:ext>
          </a:extLst>
        </a:blip>
        <a:stretch>
          <a:fillRect/>
        </a:stretch>
      </xdr:blipFill>
      <xdr:spPr>
        <a:xfrm>
          <a:off x="2314575" y="110347125"/>
          <a:ext cx="1552575" cy="1019175"/>
        </a:xfrm>
        <a:prstGeom prst="rect">
          <a:avLst/>
        </a:prstGeom>
      </xdr:spPr>
    </xdr:pic>
    <xdr:clientData/>
  </xdr:twoCellAnchor>
  <xdr:twoCellAnchor editAs="oneCell">
    <xdr:from>
      <xdr:col>2</xdr:col>
      <xdr:colOff>495300</xdr:colOff>
      <xdr:row>125</xdr:row>
      <xdr:rowOff>142875</xdr:rowOff>
    </xdr:from>
    <xdr:to>
      <xdr:col>2</xdr:col>
      <xdr:colOff>1885950</xdr:colOff>
      <xdr:row>125</xdr:row>
      <xdr:rowOff>1038225</xdr:rowOff>
    </xdr:to>
    <xdr:pic>
      <xdr:nvPicPr>
        <xdr:cNvPr id="295" name="Рисунок 294">
          <a:extLst>
            <a:ext uri="{FF2B5EF4-FFF2-40B4-BE49-F238E27FC236}">
              <a16:creationId xmlns:a16="http://schemas.microsoft.com/office/drawing/2014/main" id="{00000000-0008-0000-0400-000027010000}"/>
            </a:ext>
          </a:extLst>
        </xdr:cNvPr>
        <xdr:cNvPicPr>
          <a:picLocks noChangeAspect="1"/>
        </xdr:cNvPicPr>
      </xdr:nvPicPr>
      <xdr:blipFill>
        <a:blip xmlns:r="http://schemas.openxmlformats.org/officeDocument/2006/relationships" r:embed="rId146">
          <a:extLst>
            <a:ext uri="{28A0092B-C50C-407E-A947-70E740481C1C}">
              <a14:useLocalDpi xmlns:a14="http://schemas.microsoft.com/office/drawing/2010/main" val="0"/>
            </a:ext>
          </a:extLst>
        </a:blip>
        <a:stretch>
          <a:fillRect/>
        </a:stretch>
      </xdr:blipFill>
      <xdr:spPr>
        <a:xfrm>
          <a:off x="2400300" y="110585250"/>
          <a:ext cx="1390650" cy="895350"/>
        </a:xfrm>
        <a:prstGeom prst="rect">
          <a:avLst/>
        </a:prstGeom>
      </xdr:spPr>
    </xdr:pic>
    <xdr:clientData/>
  </xdr:twoCellAnchor>
  <xdr:twoCellAnchor editAs="oneCell">
    <xdr:from>
      <xdr:col>2</xdr:col>
      <xdr:colOff>590550</xdr:colOff>
      <xdr:row>127</xdr:row>
      <xdr:rowOff>161925</xdr:rowOff>
    </xdr:from>
    <xdr:to>
      <xdr:col>2</xdr:col>
      <xdr:colOff>1809750</xdr:colOff>
      <xdr:row>127</xdr:row>
      <xdr:rowOff>1019175</xdr:rowOff>
    </xdr:to>
    <xdr:pic>
      <xdr:nvPicPr>
        <xdr:cNvPr id="296" name="Рисунок 2">
          <a:hlinkClick xmlns:r="http://schemas.openxmlformats.org/officeDocument/2006/relationships" r:id="rId147"/>
          <a:extLst>
            <a:ext uri="{FF2B5EF4-FFF2-40B4-BE49-F238E27FC236}">
              <a16:creationId xmlns:a16="http://schemas.microsoft.com/office/drawing/2014/main" id="{00000000-0008-0000-0400-00002801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a:ext>
          </a:extLst>
        </a:blip>
        <a:srcRect/>
        <a:stretch>
          <a:fillRect/>
        </a:stretch>
      </xdr:blipFill>
      <xdr:spPr bwMode="auto">
        <a:xfrm>
          <a:off x="2495550" y="102765225"/>
          <a:ext cx="12192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1144119</xdr:colOff>
      <xdr:row>129</xdr:row>
      <xdr:rowOff>293594</xdr:rowOff>
    </xdr:from>
    <xdr:to>
      <xdr:col>2</xdr:col>
      <xdr:colOff>2315694</xdr:colOff>
      <xdr:row>129</xdr:row>
      <xdr:rowOff>1103219</xdr:rowOff>
    </xdr:to>
    <xdr:pic>
      <xdr:nvPicPr>
        <xdr:cNvPr id="297" name="Рисунок 38">
          <a:hlinkClick xmlns:r="http://schemas.openxmlformats.org/officeDocument/2006/relationships" r:id="rId148"/>
          <a:extLst>
            <a:ext uri="{FF2B5EF4-FFF2-40B4-BE49-F238E27FC236}">
              <a16:creationId xmlns:a16="http://schemas.microsoft.com/office/drawing/2014/main" id="{00000000-0008-0000-0400-000029010000}"/>
            </a:ext>
          </a:extLst>
        </xdr:cNvPr>
        <xdr:cNvPicPr>
          <a:picLocks noChangeAspect="1"/>
        </xdr:cNvPicPr>
      </xdr:nvPicPr>
      <xdr:blipFill>
        <a:blip xmlns:r="http://schemas.openxmlformats.org/officeDocument/2006/relationships" r:embed="rId149">
          <a:extLst>
            <a:ext uri="{28A0092B-C50C-407E-A947-70E740481C1C}">
              <a14:useLocalDpi xmlns:a14="http://schemas.microsoft.com/office/drawing/2010/main"/>
            </a:ext>
          </a:extLst>
        </a:blip>
        <a:srcRect/>
        <a:stretch>
          <a:fillRect/>
        </a:stretch>
      </xdr:blipFill>
      <xdr:spPr bwMode="auto">
        <a:xfrm>
          <a:off x="3049119" y="98324894"/>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1658469</xdr:colOff>
      <xdr:row>129</xdr:row>
      <xdr:rowOff>0</xdr:rowOff>
    </xdr:from>
    <xdr:to>
      <xdr:col>2</xdr:col>
      <xdr:colOff>1496544</xdr:colOff>
      <xdr:row>129</xdr:row>
      <xdr:rowOff>1112744</xdr:rowOff>
    </xdr:to>
    <xdr:pic>
      <xdr:nvPicPr>
        <xdr:cNvPr id="298" name="Рисунок 37">
          <a:hlinkClick xmlns:r="http://schemas.openxmlformats.org/officeDocument/2006/relationships" r:id="rId148"/>
          <a:extLst>
            <a:ext uri="{FF2B5EF4-FFF2-40B4-BE49-F238E27FC236}">
              <a16:creationId xmlns:a16="http://schemas.microsoft.com/office/drawing/2014/main" id="{00000000-0008-0000-0400-00002A010000}"/>
            </a:ext>
          </a:extLst>
        </xdr:cNvPr>
        <xdr:cNvPicPr>
          <a:picLocks noChangeAspect="1"/>
        </xdr:cNvPicPr>
      </xdr:nvPicPr>
      <xdr:blipFill>
        <a:blip xmlns:r="http://schemas.openxmlformats.org/officeDocument/2006/relationships" r:embed="rId150">
          <a:extLst>
            <a:ext uri="{28A0092B-C50C-407E-A947-70E740481C1C}">
              <a14:useLocalDpi xmlns:a14="http://schemas.microsoft.com/office/drawing/2010/main"/>
            </a:ext>
          </a:extLst>
        </a:blip>
        <a:srcRect/>
        <a:stretch>
          <a:fillRect/>
        </a:stretch>
      </xdr:blipFill>
      <xdr:spPr bwMode="auto">
        <a:xfrm>
          <a:off x="1715619" y="104889300"/>
          <a:ext cx="1685925" cy="1112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447675</xdr:colOff>
      <xdr:row>128</xdr:row>
      <xdr:rowOff>9524</xdr:rowOff>
    </xdr:from>
    <xdr:to>
      <xdr:col>2</xdr:col>
      <xdr:colOff>1971675</xdr:colOff>
      <xdr:row>128</xdr:row>
      <xdr:rowOff>1141319</xdr:rowOff>
    </xdr:to>
    <xdr:pic>
      <xdr:nvPicPr>
        <xdr:cNvPr id="300" name="Рисунок 299">
          <a:hlinkClick xmlns:r="http://schemas.openxmlformats.org/officeDocument/2006/relationships" r:id="rId151"/>
          <a:extLst>
            <a:ext uri="{FF2B5EF4-FFF2-40B4-BE49-F238E27FC236}">
              <a16:creationId xmlns:a16="http://schemas.microsoft.com/office/drawing/2014/main" id="{00000000-0008-0000-0400-00002C010000}"/>
            </a:ext>
          </a:extLst>
        </xdr:cNvPr>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tretch>
          <a:fillRect/>
        </a:stretch>
      </xdr:blipFill>
      <xdr:spPr>
        <a:xfrm>
          <a:off x="2352675" y="103755824"/>
          <a:ext cx="1524000" cy="1131795"/>
        </a:xfrm>
        <a:prstGeom prst="rect">
          <a:avLst/>
        </a:prstGeom>
      </xdr:spPr>
    </xdr:pic>
    <xdr:clientData/>
  </xdr:twoCellAnchor>
  <xdr:twoCellAnchor editAs="oneCell">
    <xdr:from>
      <xdr:col>2</xdr:col>
      <xdr:colOff>400050</xdr:colOff>
      <xdr:row>17</xdr:row>
      <xdr:rowOff>57150</xdr:rowOff>
    </xdr:from>
    <xdr:to>
      <xdr:col>2</xdr:col>
      <xdr:colOff>1994645</xdr:colOff>
      <xdr:row>17</xdr:row>
      <xdr:rowOff>1095375</xdr:rowOff>
    </xdr:to>
    <xdr:pic>
      <xdr:nvPicPr>
        <xdr:cNvPr id="8" name="Рисунок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52" cstate="print">
          <a:extLst>
            <a:ext uri="{28A0092B-C50C-407E-A947-70E740481C1C}">
              <a14:useLocalDpi xmlns:a14="http://schemas.microsoft.com/office/drawing/2010/main" val="0"/>
            </a:ext>
          </a:extLst>
        </a:blip>
        <a:stretch>
          <a:fillRect/>
        </a:stretch>
      </xdr:blipFill>
      <xdr:spPr>
        <a:xfrm>
          <a:off x="2305050" y="7677150"/>
          <a:ext cx="1594595" cy="1038225"/>
        </a:xfrm>
        <a:prstGeom prst="rect">
          <a:avLst/>
        </a:prstGeom>
      </xdr:spPr>
    </xdr:pic>
    <xdr:clientData/>
  </xdr:twoCellAnchor>
  <xdr:twoCellAnchor editAs="oneCell">
    <xdr:from>
      <xdr:col>2</xdr:col>
      <xdr:colOff>390525</xdr:colOff>
      <xdr:row>100</xdr:row>
      <xdr:rowOff>0</xdr:rowOff>
    </xdr:from>
    <xdr:to>
      <xdr:col>2</xdr:col>
      <xdr:colOff>2027892</xdr:colOff>
      <xdr:row>101</xdr:row>
      <xdr:rowOff>13740</xdr:rowOff>
    </xdr:to>
    <xdr:pic>
      <xdr:nvPicPr>
        <xdr:cNvPr id="136" name="Рисунок 135">
          <a:hlinkClick xmlns:r="http://schemas.openxmlformats.org/officeDocument/2006/relationships" r:id="rId78"/>
          <a:extLst>
            <a:ext uri="{FF2B5EF4-FFF2-40B4-BE49-F238E27FC236}">
              <a16:creationId xmlns:a16="http://schemas.microsoft.com/office/drawing/2014/main" id="{00000000-0008-0000-0400-000088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2295525" y="81276825"/>
          <a:ext cx="1637367" cy="1156740"/>
        </a:xfrm>
        <a:prstGeom prst="rect">
          <a:avLst/>
        </a:prstGeom>
      </xdr:spPr>
    </xdr:pic>
    <xdr:clientData/>
  </xdr:twoCellAnchor>
  <xdr:twoCellAnchor editAs="oneCell">
    <xdr:from>
      <xdr:col>2</xdr:col>
      <xdr:colOff>400050</xdr:colOff>
      <xdr:row>101</xdr:row>
      <xdr:rowOff>57150</xdr:rowOff>
    </xdr:from>
    <xdr:to>
      <xdr:col>2</xdr:col>
      <xdr:colOff>1994645</xdr:colOff>
      <xdr:row>101</xdr:row>
      <xdr:rowOff>1095375</xdr:rowOff>
    </xdr:to>
    <xdr:pic>
      <xdr:nvPicPr>
        <xdr:cNvPr id="143" name="Рисунок 142">
          <a:extLst>
            <a:ext uri="{FF2B5EF4-FFF2-40B4-BE49-F238E27FC236}">
              <a16:creationId xmlns:a16="http://schemas.microsoft.com/office/drawing/2014/main" id="{00000000-0008-0000-0400-00008F000000}"/>
            </a:ext>
          </a:extLst>
        </xdr:cNvPr>
        <xdr:cNvPicPr>
          <a:picLocks noChangeAspect="1"/>
        </xdr:cNvPicPr>
      </xdr:nvPicPr>
      <xdr:blipFill>
        <a:blip xmlns:r="http://schemas.openxmlformats.org/officeDocument/2006/relationships" r:embed="rId152" cstate="print">
          <a:extLst>
            <a:ext uri="{28A0092B-C50C-407E-A947-70E740481C1C}">
              <a14:useLocalDpi xmlns:a14="http://schemas.microsoft.com/office/drawing/2010/main" val="0"/>
            </a:ext>
          </a:extLst>
        </a:blip>
        <a:stretch>
          <a:fillRect/>
        </a:stretch>
      </xdr:blipFill>
      <xdr:spPr>
        <a:xfrm>
          <a:off x="2305050" y="7677150"/>
          <a:ext cx="1594595" cy="1038225"/>
        </a:xfrm>
        <a:prstGeom prst="rect">
          <a:avLst/>
        </a:prstGeom>
      </xdr:spPr>
    </xdr:pic>
    <xdr:clientData/>
  </xdr:twoCellAnchor>
  <xdr:twoCellAnchor editAs="oneCell">
    <xdr:from>
      <xdr:col>1</xdr:col>
      <xdr:colOff>0</xdr:colOff>
      <xdr:row>68</xdr:row>
      <xdr:rowOff>9525</xdr:rowOff>
    </xdr:from>
    <xdr:to>
      <xdr:col>1</xdr:col>
      <xdr:colOff>666750</xdr:colOff>
      <xdr:row>68</xdr:row>
      <xdr:rowOff>676275</xdr:rowOff>
    </xdr:to>
    <xdr:pic>
      <xdr:nvPicPr>
        <xdr:cNvPr id="146" name="Рисунок 145">
          <a:extLst>
            <a:ext uri="{FF2B5EF4-FFF2-40B4-BE49-F238E27FC236}">
              <a16:creationId xmlns:a16="http://schemas.microsoft.com/office/drawing/2014/main" id="{00000000-0008-0000-0400-00009200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57150" y="48263175"/>
          <a:ext cx="666750" cy="666750"/>
        </a:xfrm>
        <a:prstGeom prst="rect">
          <a:avLst/>
        </a:prstGeom>
      </xdr:spPr>
    </xdr:pic>
    <xdr:clientData/>
  </xdr:twoCellAnchor>
  <xdr:twoCellAnchor editAs="oneCell">
    <xdr:from>
      <xdr:col>1</xdr:col>
      <xdr:colOff>0</xdr:colOff>
      <xdr:row>69</xdr:row>
      <xdr:rowOff>9525</xdr:rowOff>
    </xdr:from>
    <xdr:to>
      <xdr:col>1</xdr:col>
      <xdr:colOff>666750</xdr:colOff>
      <xdr:row>69</xdr:row>
      <xdr:rowOff>676275</xdr:rowOff>
    </xdr:to>
    <xdr:pic>
      <xdr:nvPicPr>
        <xdr:cNvPr id="152" name="Рисунок 151">
          <a:extLst>
            <a:ext uri="{FF2B5EF4-FFF2-40B4-BE49-F238E27FC236}">
              <a16:creationId xmlns:a16="http://schemas.microsoft.com/office/drawing/2014/main" id="{00000000-0008-0000-0400-00009800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57150" y="49406175"/>
          <a:ext cx="666750" cy="666750"/>
        </a:xfrm>
        <a:prstGeom prst="rect">
          <a:avLst/>
        </a:prstGeom>
      </xdr:spPr>
    </xdr:pic>
    <xdr:clientData/>
  </xdr:twoCellAnchor>
  <xdr:twoCellAnchor editAs="oneCell">
    <xdr:from>
      <xdr:col>1</xdr:col>
      <xdr:colOff>0</xdr:colOff>
      <xdr:row>70</xdr:row>
      <xdr:rowOff>9525</xdr:rowOff>
    </xdr:from>
    <xdr:to>
      <xdr:col>1</xdr:col>
      <xdr:colOff>666750</xdr:colOff>
      <xdr:row>70</xdr:row>
      <xdr:rowOff>676275</xdr:rowOff>
    </xdr:to>
    <xdr:pic>
      <xdr:nvPicPr>
        <xdr:cNvPr id="155" name="Рисунок 154">
          <a:extLst>
            <a:ext uri="{FF2B5EF4-FFF2-40B4-BE49-F238E27FC236}">
              <a16:creationId xmlns:a16="http://schemas.microsoft.com/office/drawing/2014/main" id="{00000000-0008-0000-0400-00009B00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57150" y="50549175"/>
          <a:ext cx="666750" cy="666750"/>
        </a:xfrm>
        <a:prstGeom prst="rect">
          <a:avLst/>
        </a:prstGeom>
      </xdr:spPr>
    </xdr:pic>
    <xdr:clientData/>
  </xdr:twoCellAnchor>
  <xdr:twoCellAnchor editAs="oneCell">
    <xdr:from>
      <xdr:col>2</xdr:col>
      <xdr:colOff>762000</xdr:colOff>
      <xdr:row>68</xdr:row>
      <xdr:rowOff>123826</xdr:rowOff>
    </xdr:from>
    <xdr:to>
      <xdr:col>2</xdr:col>
      <xdr:colOff>1143176</xdr:colOff>
      <xdr:row>68</xdr:row>
      <xdr:rowOff>1190625</xdr:rowOff>
    </xdr:to>
    <xdr:pic>
      <xdr:nvPicPr>
        <xdr:cNvPr id="21" name="Рисунок 20">
          <a:hlinkClick xmlns:r="http://schemas.openxmlformats.org/officeDocument/2006/relationships" r:id="rId153"/>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54" cstate="print">
          <a:extLst>
            <a:ext uri="{28A0092B-C50C-407E-A947-70E740481C1C}">
              <a14:useLocalDpi xmlns:a14="http://schemas.microsoft.com/office/drawing/2010/main" val="0"/>
            </a:ext>
          </a:extLst>
        </a:blip>
        <a:stretch>
          <a:fillRect/>
        </a:stretch>
      </xdr:blipFill>
      <xdr:spPr>
        <a:xfrm>
          <a:off x="2667000" y="49653826"/>
          <a:ext cx="381176" cy="1066799"/>
        </a:xfrm>
        <a:prstGeom prst="rect">
          <a:avLst/>
        </a:prstGeom>
      </xdr:spPr>
    </xdr:pic>
    <xdr:clientData/>
  </xdr:twoCellAnchor>
  <xdr:twoCellAnchor editAs="oneCell">
    <xdr:from>
      <xdr:col>2</xdr:col>
      <xdr:colOff>1295400</xdr:colOff>
      <xdr:row>68</xdr:row>
      <xdr:rowOff>123825</xdr:rowOff>
    </xdr:from>
    <xdr:to>
      <xdr:col>2</xdr:col>
      <xdr:colOff>1685925</xdr:colOff>
      <xdr:row>68</xdr:row>
      <xdr:rowOff>1200878</xdr:rowOff>
    </xdr:to>
    <xdr:pic>
      <xdr:nvPicPr>
        <xdr:cNvPr id="22" name="Рисунок 21">
          <a:hlinkClick xmlns:r="http://schemas.openxmlformats.org/officeDocument/2006/relationships" r:id="rId15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55" cstate="print">
          <a:extLst>
            <a:ext uri="{28A0092B-C50C-407E-A947-70E740481C1C}">
              <a14:useLocalDpi xmlns:a14="http://schemas.microsoft.com/office/drawing/2010/main" val="0"/>
            </a:ext>
          </a:extLst>
        </a:blip>
        <a:stretch>
          <a:fillRect/>
        </a:stretch>
      </xdr:blipFill>
      <xdr:spPr>
        <a:xfrm>
          <a:off x="3200400" y="49653825"/>
          <a:ext cx="390525" cy="1077053"/>
        </a:xfrm>
        <a:prstGeom prst="rect">
          <a:avLst/>
        </a:prstGeom>
      </xdr:spPr>
    </xdr:pic>
    <xdr:clientData/>
  </xdr:twoCellAnchor>
  <xdr:twoCellAnchor editAs="oneCell">
    <xdr:from>
      <xdr:col>2</xdr:col>
      <xdr:colOff>733425</xdr:colOff>
      <xdr:row>69</xdr:row>
      <xdr:rowOff>123826</xdr:rowOff>
    </xdr:from>
    <xdr:to>
      <xdr:col>2</xdr:col>
      <xdr:colOff>1138707</xdr:colOff>
      <xdr:row>69</xdr:row>
      <xdr:rowOff>1209676</xdr:rowOff>
    </xdr:to>
    <xdr:pic>
      <xdr:nvPicPr>
        <xdr:cNvPr id="27" name="Рисунок 26">
          <a:hlinkClick xmlns:r="http://schemas.openxmlformats.org/officeDocument/2006/relationships" r:id="rId156"/>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157" cstate="print">
          <a:extLst>
            <a:ext uri="{28A0092B-C50C-407E-A947-70E740481C1C}">
              <a14:useLocalDpi xmlns:a14="http://schemas.microsoft.com/office/drawing/2010/main" val="0"/>
            </a:ext>
          </a:extLst>
        </a:blip>
        <a:stretch>
          <a:fillRect/>
        </a:stretch>
      </xdr:blipFill>
      <xdr:spPr>
        <a:xfrm>
          <a:off x="2638425" y="50987326"/>
          <a:ext cx="405282" cy="1085850"/>
        </a:xfrm>
        <a:prstGeom prst="rect">
          <a:avLst/>
        </a:prstGeom>
      </xdr:spPr>
    </xdr:pic>
    <xdr:clientData/>
  </xdr:twoCellAnchor>
  <xdr:twoCellAnchor editAs="oneCell">
    <xdr:from>
      <xdr:col>2</xdr:col>
      <xdr:colOff>1285875</xdr:colOff>
      <xdr:row>69</xdr:row>
      <xdr:rowOff>104775</xdr:rowOff>
    </xdr:from>
    <xdr:to>
      <xdr:col>2</xdr:col>
      <xdr:colOff>1681483</xdr:colOff>
      <xdr:row>69</xdr:row>
      <xdr:rowOff>1219200</xdr:rowOff>
    </xdr:to>
    <xdr:pic>
      <xdr:nvPicPr>
        <xdr:cNvPr id="28" name="Рисунок 27">
          <a:hlinkClick xmlns:r="http://schemas.openxmlformats.org/officeDocument/2006/relationships" r:id="rId156"/>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158" cstate="print">
          <a:extLst>
            <a:ext uri="{28A0092B-C50C-407E-A947-70E740481C1C}">
              <a14:useLocalDpi xmlns:a14="http://schemas.microsoft.com/office/drawing/2010/main" val="0"/>
            </a:ext>
          </a:extLst>
        </a:blip>
        <a:stretch>
          <a:fillRect/>
        </a:stretch>
      </xdr:blipFill>
      <xdr:spPr>
        <a:xfrm>
          <a:off x="3190875" y="50968275"/>
          <a:ext cx="395608" cy="1114425"/>
        </a:xfrm>
        <a:prstGeom prst="rect">
          <a:avLst/>
        </a:prstGeom>
      </xdr:spPr>
    </xdr:pic>
    <xdr:clientData/>
  </xdr:twoCellAnchor>
  <xdr:twoCellAnchor editAs="oneCell">
    <xdr:from>
      <xdr:col>2</xdr:col>
      <xdr:colOff>723899</xdr:colOff>
      <xdr:row>70</xdr:row>
      <xdr:rowOff>114301</xdr:rowOff>
    </xdr:from>
    <xdr:to>
      <xdr:col>2</xdr:col>
      <xdr:colOff>1133474</xdr:colOff>
      <xdr:row>70</xdr:row>
      <xdr:rowOff>1219200</xdr:rowOff>
    </xdr:to>
    <xdr:pic>
      <xdr:nvPicPr>
        <xdr:cNvPr id="29" name="Рисунок 28">
          <a:hlinkClick xmlns:r="http://schemas.openxmlformats.org/officeDocument/2006/relationships" r:id="rId159"/>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60" cstate="print">
          <a:extLst>
            <a:ext uri="{28A0092B-C50C-407E-A947-70E740481C1C}">
              <a14:useLocalDpi xmlns:a14="http://schemas.microsoft.com/office/drawing/2010/main" val="0"/>
            </a:ext>
          </a:extLst>
        </a:blip>
        <a:stretch>
          <a:fillRect/>
        </a:stretch>
      </xdr:blipFill>
      <xdr:spPr>
        <a:xfrm>
          <a:off x="2628899" y="50653951"/>
          <a:ext cx="409575" cy="1104899"/>
        </a:xfrm>
        <a:prstGeom prst="rect">
          <a:avLst/>
        </a:prstGeom>
      </xdr:spPr>
    </xdr:pic>
    <xdr:clientData/>
  </xdr:twoCellAnchor>
  <xdr:twoCellAnchor editAs="oneCell">
    <xdr:from>
      <xdr:col>2</xdr:col>
      <xdr:colOff>1276351</xdr:colOff>
      <xdr:row>70</xdr:row>
      <xdr:rowOff>104775</xdr:rowOff>
    </xdr:from>
    <xdr:to>
      <xdr:col>2</xdr:col>
      <xdr:colOff>1704975</xdr:colOff>
      <xdr:row>70</xdr:row>
      <xdr:rowOff>1221798</xdr:rowOff>
    </xdr:to>
    <xdr:pic>
      <xdr:nvPicPr>
        <xdr:cNvPr id="30" name="Рисунок 29">
          <a:hlinkClick xmlns:r="http://schemas.openxmlformats.org/officeDocument/2006/relationships" r:id="rId159"/>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61" cstate="print">
          <a:extLst>
            <a:ext uri="{28A0092B-C50C-407E-A947-70E740481C1C}">
              <a14:useLocalDpi xmlns:a14="http://schemas.microsoft.com/office/drawing/2010/main" val="0"/>
            </a:ext>
          </a:extLst>
        </a:blip>
        <a:stretch>
          <a:fillRect/>
        </a:stretch>
      </xdr:blipFill>
      <xdr:spPr>
        <a:xfrm>
          <a:off x="3181351" y="50644425"/>
          <a:ext cx="428624" cy="1117023"/>
        </a:xfrm>
        <a:prstGeom prst="rect">
          <a:avLst/>
        </a:prstGeom>
      </xdr:spPr>
    </xdr:pic>
    <xdr:clientData/>
  </xdr:twoCellAnchor>
  <xdr:twoCellAnchor editAs="oneCell">
    <xdr:from>
      <xdr:col>1</xdr:col>
      <xdr:colOff>0</xdr:colOff>
      <xdr:row>140</xdr:row>
      <xdr:rowOff>9525</xdr:rowOff>
    </xdr:from>
    <xdr:to>
      <xdr:col>1</xdr:col>
      <xdr:colOff>666750</xdr:colOff>
      <xdr:row>140</xdr:row>
      <xdr:rowOff>676275</xdr:rowOff>
    </xdr:to>
    <xdr:pic>
      <xdr:nvPicPr>
        <xdr:cNvPr id="160" name="Рисунок 159">
          <a:extLst>
            <a:ext uri="{FF2B5EF4-FFF2-40B4-BE49-F238E27FC236}">
              <a16:creationId xmlns:a16="http://schemas.microsoft.com/office/drawing/2014/main" id="{00000000-0008-0000-0400-0000A000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57150" y="102041325"/>
          <a:ext cx="666750" cy="666750"/>
        </a:xfrm>
        <a:prstGeom prst="rect">
          <a:avLst/>
        </a:prstGeom>
      </xdr:spPr>
    </xdr:pic>
    <xdr:clientData/>
  </xdr:twoCellAnchor>
  <xdr:twoCellAnchor editAs="oneCell">
    <xdr:from>
      <xdr:col>2</xdr:col>
      <xdr:colOff>552450</xdr:colOff>
      <xdr:row>140</xdr:row>
      <xdr:rowOff>38100</xdr:rowOff>
    </xdr:from>
    <xdr:to>
      <xdr:col>2</xdr:col>
      <xdr:colOff>1828800</xdr:colOff>
      <xdr:row>140</xdr:row>
      <xdr:rowOff>1122088</xdr:rowOff>
    </xdr:to>
    <xdr:pic>
      <xdr:nvPicPr>
        <xdr:cNvPr id="12" name="Рисунок 11">
          <a:hlinkClick xmlns:r="http://schemas.openxmlformats.org/officeDocument/2006/relationships" r:id="rId162"/>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63" cstate="print">
          <a:extLst>
            <a:ext uri="{28A0092B-C50C-407E-A947-70E740481C1C}">
              <a14:useLocalDpi xmlns:a14="http://schemas.microsoft.com/office/drawing/2010/main" val="0"/>
            </a:ext>
          </a:extLst>
        </a:blip>
        <a:stretch>
          <a:fillRect/>
        </a:stretch>
      </xdr:blipFill>
      <xdr:spPr>
        <a:xfrm>
          <a:off x="2457450" y="114538125"/>
          <a:ext cx="1276350" cy="1083988"/>
        </a:xfrm>
        <a:prstGeom prst="rect">
          <a:avLst/>
        </a:prstGeom>
      </xdr:spPr>
    </xdr:pic>
    <xdr:clientData/>
  </xdr:twoCellAnchor>
  <xdr:twoCellAnchor editAs="oneCell">
    <xdr:from>
      <xdr:col>1</xdr:col>
      <xdr:colOff>0</xdr:colOff>
      <xdr:row>38</xdr:row>
      <xdr:rowOff>9525</xdr:rowOff>
    </xdr:from>
    <xdr:to>
      <xdr:col>1</xdr:col>
      <xdr:colOff>666750</xdr:colOff>
      <xdr:row>38</xdr:row>
      <xdr:rowOff>676275</xdr:rowOff>
    </xdr:to>
    <xdr:pic>
      <xdr:nvPicPr>
        <xdr:cNvPr id="164" name="Рисунок 163">
          <a:extLst>
            <a:ext uri="{FF2B5EF4-FFF2-40B4-BE49-F238E27FC236}">
              <a16:creationId xmlns:a16="http://schemas.microsoft.com/office/drawing/2014/main" id="{00000000-0008-0000-0400-0000A400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57150" y="32270700"/>
          <a:ext cx="666750" cy="666750"/>
        </a:xfrm>
        <a:prstGeom prst="rect">
          <a:avLst/>
        </a:prstGeom>
      </xdr:spPr>
    </xdr:pic>
    <xdr:clientData/>
  </xdr:twoCellAnchor>
  <xdr:twoCellAnchor editAs="oneCell">
    <xdr:from>
      <xdr:col>2</xdr:col>
      <xdr:colOff>352425</xdr:colOff>
      <xdr:row>38</xdr:row>
      <xdr:rowOff>28575</xdr:rowOff>
    </xdr:from>
    <xdr:to>
      <xdr:col>2</xdr:col>
      <xdr:colOff>2074718</xdr:colOff>
      <xdr:row>39</xdr:row>
      <xdr:rowOff>0</xdr:rowOff>
    </xdr:to>
    <xdr:pic>
      <xdr:nvPicPr>
        <xdr:cNvPr id="16" name="Рисунок 15">
          <a:hlinkClick xmlns:r="http://schemas.openxmlformats.org/officeDocument/2006/relationships" r:id="rId164"/>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165">
          <a:extLst>
            <a:ext uri="{28A0092B-C50C-407E-A947-70E740481C1C}">
              <a14:useLocalDpi xmlns:a14="http://schemas.microsoft.com/office/drawing/2010/main" val="0"/>
            </a:ext>
          </a:extLst>
        </a:blip>
        <a:stretch>
          <a:fillRect/>
        </a:stretch>
      </xdr:blipFill>
      <xdr:spPr>
        <a:xfrm>
          <a:off x="2257425" y="27231975"/>
          <a:ext cx="1722293" cy="1114425"/>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77" name="Рисунок 176">
          <a:hlinkClick xmlns:r="http://schemas.openxmlformats.org/officeDocument/2006/relationships" r:id="rId166"/>
          <a:extLst>
            <a:ext uri="{FF2B5EF4-FFF2-40B4-BE49-F238E27FC236}">
              <a16:creationId xmlns:a16="http://schemas.microsoft.com/office/drawing/2014/main" id="{00000000-0008-0000-0400-0000B1000000}"/>
            </a:ext>
          </a:extLst>
        </xdr:cNvPr>
        <xdr:cNvPicPr>
          <a:picLocks noChangeAspect="1"/>
        </xdr:cNvPicPr>
      </xdr:nvPicPr>
      <xdr:blipFill>
        <a:blip xmlns:r="http://schemas.openxmlformats.org/officeDocument/2006/relationships" r:embed="rId167"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1066800</xdr:colOff>
      <xdr:row>2</xdr:row>
      <xdr:rowOff>57150</xdr:rowOff>
    </xdr:from>
    <xdr:to>
      <xdr:col>2</xdr:col>
      <xdr:colOff>771525</xdr:colOff>
      <xdr:row>4</xdr:row>
      <xdr:rowOff>28575</xdr:rowOff>
    </xdr:to>
    <xdr:pic>
      <xdr:nvPicPr>
        <xdr:cNvPr id="13" name="Рисунок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68">
          <a:extLst>
            <a:ext uri="{28A0092B-C50C-407E-A947-70E740481C1C}">
              <a14:useLocalDpi xmlns:a14="http://schemas.microsoft.com/office/drawing/2010/main" val="0"/>
            </a:ext>
          </a:extLst>
        </a:blip>
        <a:stretch>
          <a:fillRect/>
        </a:stretch>
      </xdr:blipFill>
      <xdr:spPr>
        <a:xfrm>
          <a:off x="1123950" y="342900"/>
          <a:ext cx="1552575" cy="428625"/>
        </a:xfrm>
        <a:prstGeom prst="rect">
          <a:avLst/>
        </a:prstGeom>
      </xdr:spPr>
    </xdr:pic>
    <xdr:clientData/>
  </xdr:twoCellAnchor>
  <xdr:twoCellAnchor editAs="oneCell">
    <xdr:from>
      <xdr:col>2</xdr:col>
      <xdr:colOff>323850</xdr:colOff>
      <xdr:row>46</xdr:row>
      <xdr:rowOff>28575</xdr:rowOff>
    </xdr:from>
    <xdr:to>
      <xdr:col>2</xdr:col>
      <xdr:colOff>2048850</xdr:colOff>
      <xdr:row>46</xdr:row>
      <xdr:rowOff>1123950</xdr:rowOff>
    </xdr:to>
    <xdr:pic>
      <xdr:nvPicPr>
        <xdr:cNvPr id="17" name="Рисунок 16">
          <a:hlinkClick xmlns:r="http://schemas.openxmlformats.org/officeDocument/2006/relationships" r:id="rId169"/>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70">
          <a:extLst>
            <a:ext uri="{28A0092B-C50C-407E-A947-70E740481C1C}">
              <a14:useLocalDpi xmlns:a14="http://schemas.microsoft.com/office/drawing/2010/main" val="0"/>
            </a:ext>
          </a:extLst>
        </a:blip>
        <a:stretch>
          <a:fillRect/>
        </a:stretch>
      </xdr:blipFill>
      <xdr:spPr>
        <a:xfrm>
          <a:off x="2209800" y="33394650"/>
          <a:ext cx="1725000" cy="1095375"/>
        </a:xfrm>
        <a:prstGeom prst="rect">
          <a:avLst/>
        </a:prstGeom>
      </xdr:spPr>
    </xdr:pic>
    <xdr:clientData/>
  </xdr:twoCellAnchor>
  <xdr:twoCellAnchor editAs="oneCell">
    <xdr:from>
      <xdr:col>2</xdr:col>
      <xdr:colOff>333375</xdr:colOff>
      <xdr:row>45</xdr:row>
      <xdr:rowOff>28575</xdr:rowOff>
    </xdr:from>
    <xdr:to>
      <xdr:col>2</xdr:col>
      <xdr:colOff>2058375</xdr:colOff>
      <xdr:row>45</xdr:row>
      <xdr:rowOff>1123950</xdr:rowOff>
    </xdr:to>
    <xdr:pic>
      <xdr:nvPicPr>
        <xdr:cNvPr id="140" name="Рисунок 139">
          <a:hlinkClick xmlns:r="http://schemas.openxmlformats.org/officeDocument/2006/relationships" r:id="rId171"/>
          <a:extLst>
            <a:ext uri="{FF2B5EF4-FFF2-40B4-BE49-F238E27FC236}">
              <a16:creationId xmlns:a16="http://schemas.microsoft.com/office/drawing/2014/main" id="{00000000-0008-0000-0400-00008C000000}"/>
            </a:ext>
          </a:extLst>
        </xdr:cNvPr>
        <xdr:cNvPicPr>
          <a:picLocks noChangeAspect="1"/>
        </xdr:cNvPicPr>
      </xdr:nvPicPr>
      <xdr:blipFill>
        <a:blip xmlns:r="http://schemas.openxmlformats.org/officeDocument/2006/relationships" r:embed="rId170">
          <a:extLst>
            <a:ext uri="{28A0092B-C50C-407E-A947-70E740481C1C}">
              <a14:useLocalDpi xmlns:a14="http://schemas.microsoft.com/office/drawing/2010/main" val="0"/>
            </a:ext>
          </a:extLst>
        </a:blip>
        <a:stretch>
          <a:fillRect/>
        </a:stretch>
      </xdr:blipFill>
      <xdr:spPr>
        <a:xfrm>
          <a:off x="2219325" y="32251650"/>
          <a:ext cx="1725000" cy="1095375"/>
        </a:xfrm>
        <a:prstGeom prst="rect">
          <a:avLst/>
        </a:prstGeom>
      </xdr:spPr>
    </xdr:pic>
    <xdr:clientData/>
  </xdr:twoCellAnchor>
  <xdr:twoCellAnchor editAs="oneCell">
    <xdr:from>
      <xdr:col>1</xdr:col>
      <xdr:colOff>0</xdr:colOff>
      <xdr:row>46</xdr:row>
      <xdr:rowOff>9525</xdr:rowOff>
    </xdr:from>
    <xdr:to>
      <xdr:col>1</xdr:col>
      <xdr:colOff>666750</xdr:colOff>
      <xdr:row>46</xdr:row>
      <xdr:rowOff>676275</xdr:rowOff>
    </xdr:to>
    <xdr:pic>
      <xdr:nvPicPr>
        <xdr:cNvPr id="151" name="Рисунок 150">
          <a:extLst>
            <a:ext uri="{FF2B5EF4-FFF2-40B4-BE49-F238E27FC236}">
              <a16:creationId xmlns:a16="http://schemas.microsoft.com/office/drawing/2014/main" id="{00000000-0008-0000-0400-00009700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38100" y="50673000"/>
          <a:ext cx="666750" cy="666750"/>
        </a:xfrm>
        <a:prstGeom prst="rect">
          <a:avLst/>
        </a:prstGeom>
      </xdr:spPr>
    </xdr:pic>
    <xdr:clientData/>
  </xdr:twoCellAnchor>
  <xdr:twoCellAnchor editAs="oneCell">
    <xdr:from>
      <xdr:col>1</xdr:col>
      <xdr:colOff>0</xdr:colOff>
      <xdr:row>10</xdr:row>
      <xdr:rowOff>9525</xdr:rowOff>
    </xdr:from>
    <xdr:to>
      <xdr:col>1</xdr:col>
      <xdr:colOff>666750</xdr:colOff>
      <xdr:row>10</xdr:row>
      <xdr:rowOff>676275</xdr:rowOff>
    </xdr:to>
    <xdr:pic>
      <xdr:nvPicPr>
        <xdr:cNvPr id="178" name="Рисунок 177">
          <a:extLst>
            <a:ext uri="{FF2B5EF4-FFF2-40B4-BE49-F238E27FC236}">
              <a16:creationId xmlns:a16="http://schemas.microsoft.com/office/drawing/2014/main" id="{00000000-0008-0000-0400-0000B200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38100" y="6286500"/>
          <a:ext cx="666750" cy="666750"/>
        </a:xfrm>
        <a:prstGeom prst="rect">
          <a:avLst/>
        </a:prstGeom>
      </xdr:spPr>
    </xdr:pic>
    <xdr:clientData/>
  </xdr:twoCellAnchor>
  <xdr:twoCellAnchor editAs="oneCell">
    <xdr:from>
      <xdr:col>2</xdr:col>
      <xdr:colOff>285750</xdr:colOff>
      <xdr:row>10</xdr:row>
      <xdr:rowOff>38101</xdr:rowOff>
    </xdr:from>
    <xdr:to>
      <xdr:col>2</xdr:col>
      <xdr:colOff>2105025</xdr:colOff>
      <xdr:row>10</xdr:row>
      <xdr:rowOff>1101751</xdr:rowOff>
    </xdr:to>
    <xdr:pic>
      <xdr:nvPicPr>
        <xdr:cNvPr id="181" name="Рисунок 180">
          <a:hlinkClick xmlns:r="http://schemas.openxmlformats.org/officeDocument/2006/relationships" r:id="rId172"/>
          <a:extLst>
            <a:ext uri="{FF2B5EF4-FFF2-40B4-BE49-F238E27FC236}">
              <a16:creationId xmlns:a16="http://schemas.microsoft.com/office/drawing/2014/main" id="{00000000-0008-0000-0400-0000B5000000}"/>
            </a:ext>
          </a:extLst>
        </xdr:cNvPr>
        <xdr:cNvPicPr>
          <a:picLocks noChangeAspect="1"/>
        </xdr:cNvPicPr>
      </xdr:nvPicPr>
      <xdr:blipFill>
        <a:blip xmlns:r="http://schemas.openxmlformats.org/officeDocument/2006/relationships" r:embed="rId173">
          <a:extLst>
            <a:ext uri="{28A0092B-C50C-407E-A947-70E740481C1C}">
              <a14:useLocalDpi xmlns:a14="http://schemas.microsoft.com/office/drawing/2010/main" val="0"/>
            </a:ext>
          </a:extLst>
        </a:blip>
        <a:stretch>
          <a:fillRect/>
        </a:stretch>
      </xdr:blipFill>
      <xdr:spPr>
        <a:xfrm>
          <a:off x="2171700" y="6315076"/>
          <a:ext cx="1819275" cy="1063650"/>
        </a:xfrm>
        <a:prstGeom prst="rect">
          <a:avLst/>
        </a:prstGeom>
      </xdr:spPr>
    </xdr:pic>
    <xdr:clientData/>
  </xdr:twoCellAnchor>
  <xdr:twoCellAnchor editAs="oneCell">
    <xdr:from>
      <xdr:col>1</xdr:col>
      <xdr:colOff>0</xdr:colOff>
      <xdr:row>94</xdr:row>
      <xdr:rowOff>9525</xdr:rowOff>
    </xdr:from>
    <xdr:to>
      <xdr:col>1</xdr:col>
      <xdr:colOff>666750</xdr:colOff>
      <xdr:row>94</xdr:row>
      <xdr:rowOff>676275</xdr:rowOff>
    </xdr:to>
    <xdr:pic>
      <xdr:nvPicPr>
        <xdr:cNvPr id="213" name="Рисунок 212">
          <a:extLst>
            <a:ext uri="{FF2B5EF4-FFF2-40B4-BE49-F238E27FC236}">
              <a16:creationId xmlns:a16="http://schemas.microsoft.com/office/drawing/2014/main" id="{00000000-0008-0000-0400-0000D500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38100" y="82257900"/>
          <a:ext cx="666750" cy="666750"/>
        </a:xfrm>
        <a:prstGeom prst="rect">
          <a:avLst/>
        </a:prstGeom>
      </xdr:spPr>
    </xdr:pic>
    <xdr:clientData/>
  </xdr:twoCellAnchor>
  <xdr:twoCellAnchor editAs="oneCell">
    <xdr:from>
      <xdr:col>2</xdr:col>
      <xdr:colOff>285750</xdr:colOff>
      <xdr:row>94</xdr:row>
      <xdr:rowOff>38101</xdr:rowOff>
    </xdr:from>
    <xdr:to>
      <xdr:col>2</xdr:col>
      <xdr:colOff>2105025</xdr:colOff>
      <xdr:row>94</xdr:row>
      <xdr:rowOff>1101751</xdr:rowOff>
    </xdr:to>
    <xdr:pic>
      <xdr:nvPicPr>
        <xdr:cNvPr id="217" name="Рисунок 216">
          <a:extLst>
            <a:ext uri="{FF2B5EF4-FFF2-40B4-BE49-F238E27FC236}">
              <a16:creationId xmlns:a16="http://schemas.microsoft.com/office/drawing/2014/main" id="{00000000-0008-0000-0400-0000D9000000}"/>
            </a:ext>
          </a:extLst>
        </xdr:cNvPr>
        <xdr:cNvPicPr>
          <a:picLocks noChangeAspect="1"/>
        </xdr:cNvPicPr>
      </xdr:nvPicPr>
      <xdr:blipFill>
        <a:blip xmlns:r="http://schemas.openxmlformats.org/officeDocument/2006/relationships" r:embed="rId173">
          <a:extLst>
            <a:ext uri="{28A0092B-C50C-407E-A947-70E740481C1C}">
              <a14:useLocalDpi xmlns:a14="http://schemas.microsoft.com/office/drawing/2010/main" val="0"/>
            </a:ext>
          </a:extLst>
        </a:blip>
        <a:stretch>
          <a:fillRect/>
        </a:stretch>
      </xdr:blipFill>
      <xdr:spPr>
        <a:xfrm>
          <a:off x="2171700" y="82286476"/>
          <a:ext cx="1819275" cy="1063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619125</xdr:colOff>
      <xdr:row>12</xdr:row>
      <xdr:rowOff>28575</xdr:rowOff>
    </xdr:from>
    <xdr:to>
      <xdr:col>2</xdr:col>
      <xdr:colOff>619125</xdr:colOff>
      <xdr:row>12</xdr:row>
      <xdr:rowOff>190500</xdr:rowOff>
    </xdr:to>
    <xdr:pic>
      <xdr:nvPicPr>
        <xdr:cNvPr id="2" name="Рисунок 5">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66975" y="59436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xdr:row>
      <xdr:rowOff>0</xdr:rowOff>
    </xdr:from>
    <xdr:to>
      <xdr:col>2</xdr:col>
      <xdr:colOff>304800</xdr:colOff>
      <xdr:row>17</xdr:row>
      <xdr:rowOff>148492</xdr:rowOff>
    </xdr:to>
    <xdr:sp macro="" textlink="">
      <xdr:nvSpPr>
        <xdr:cNvPr id="3" name="AutoShape 1024" descr="&amp;SHcy;&amp;lcy;&amp;iecy;&amp;jcy;&amp;fcy; &amp;dcy;&amp;lcy;&amp;yacy; &amp;mcy;&amp;ocy;&amp;ncy;&amp;icy;&amp;tcy;&amp;ocy;&amp;rcy;&amp;ocy;&amp;vcy; TANTOS 4&amp;khcy;-&amp;pcy;&amp;icy;&amp;ncy;&amp;ocy;&amp;vcy;&amp;ycy;&amp;jcy;">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1847850" y="82296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15</xdr:row>
      <xdr:rowOff>9524</xdr:rowOff>
    </xdr:from>
    <xdr:to>
      <xdr:col>2</xdr:col>
      <xdr:colOff>1409700</xdr:colOff>
      <xdr:row>16</xdr:row>
      <xdr:rowOff>2378</xdr:rowOff>
    </xdr:to>
    <xdr:pic>
      <xdr:nvPicPr>
        <xdr:cNvPr id="15" name="Рисунок 14">
          <a:hlinkClick xmlns:r="http://schemas.openxmlformats.org/officeDocument/2006/relationships" r:id="rId2"/>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762250" y="8515349"/>
          <a:ext cx="495300" cy="1145379"/>
        </a:xfrm>
        <a:prstGeom prst="rect">
          <a:avLst/>
        </a:prstGeom>
      </xdr:spPr>
    </xdr:pic>
    <xdr:clientData/>
  </xdr:twoCellAnchor>
  <xdr:twoCellAnchor editAs="oneCell">
    <xdr:from>
      <xdr:col>2</xdr:col>
      <xdr:colOff>123825</xdr:colOff>
      <xdr:row>16</xdr:row>
      <xdr:rowOff>16681</xdr:rowOff>
    </xdr:from>
    <xdr:to>
      <xdr:col>2</xdr:col>
      <xdr:colOff>2286000</xdr:colOff>
      <xdr:row>17</xdr:row>
      <xdr:rowOff>41384</xdr:rowOff>
    </xdr:to>
    <xdr:pic>
      <xdr:nvPicPr>
        <xdr:cNvPr id="12" name="Рисунок 11">
          <a:hlinkClick xmlns:r="http://schemas.openxmlformats.org/officeDocument/2006/relationships" r:id="rId4"/>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971675" y="9675031"/>
          <a:ext cx="2162175" cy="1177228"/>
        </a:xfrm>
        <a:prstGeom prst="rect">
          <a:avLst/>
        </a:prstGeom>
      </xdr:spPr>
    </xdr:pic>
    <xdr:clientData/>
  </xdr:twoCellAnchor>
  <xdr:twoCellAnchor editAs="oneCell">
    <xdr:from>
      <xdr:col>2</xdr:col>
      <xdr:colOff>714375</xdr:colOff>
      <xdr:row>22</xdr:row>
      <xdr:rowOff>0</xdr:rowOff>
    </xdr:from>
    <xdr:to>
      <xdr:col>2</xdr:col>
      <xdr:colOff>714375</xdr:colOff>
      <xdr:row>22</xdr:row>
      <xdr:rowOff>85725</xdr:rowOff>
    </xdr:to>
    <xdr:pic>
      <xdr:nvPicPr>
        <xdr:cNvPr id="74" name="Рисунок 73">
          <a:extLst>
            <a:ext uri="{FF2B5EF4-FFF2-40B4-BE49-F238E27FC236}">
              <a16:creationId xmlns:a16="http://schemas.microsoft.com/office/drawing/2014/main" id="{00000000-0008-0000-0300-00004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62225" y="603885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971550</xdr:colOff>
      <xdr:row>21</xdr:row>
      <xdr:rowOff>95250</xdr:rowOff>
    </xdr:from>
    <xdr:to>
      <xdr:col>2</xdr:col>
      <xdr:colOff>1404505</xdr:colOff>
      <xdr:row>21</xdr:row>
      <xdr:rowOff>1047750</xdr:rowOff>
    </xdr:to>
    <xdr:pic>
      <xdr:nvPicPr>
        <xdr:cNvPr id="75" name="Рисунок 74">
          <a:hlinkClick xmlns:r="http://schemas.openxmlformats.org/officeDocument/2006/relationships" r:id="rId7"/>
          <a:extLst>
            <a:ext uri="{FF2B5EF4-FFF2-40B4-BE49-F238E27FC236}">
              <a16:creationId xmlns:a16="http://schemas.microsoft.com/office/drawing/2014/main" id="{00000000-0008-0000-0300-00004B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2819400" y="4991100"/>
          <a:ext cx="432955" cy="952500"/>
        </a:xfrm>
        <a:prstGeom prst="rect">
          <a:avLst/>
        </a:prstGeom>
      </xdr:spPr>
    </xdr:pic>
    <xdr:clientData/>
  </xdr:twoCellAnchor>
  <xdr:twoCellAnchor editAs="oneCell">
    <xdr:from>
      <xdr:col>2</xdr:col>
      <xdr:colOff>952500</xdr:colOff>
      <xdr:row>19</xdr:row>
      <xdr:rowOff>19050</xdr:rowOff>
    </xdr:from>
    <xdr:to>
      <xdr:col>2</xdr:col>
      <xdr:colOff>1435417</xdr:colOff>
      <xdr:row>19</xdr:row>
      <xdr:rowOff>1133475</xdr:rowOff>
    </xdr:to>
    <xdr:pic>
      <xdr:nvPicPr>
        <xdr:cNvPr id="78" name="Рисунок 77">
          <a:hlinkClick xmlns:r="http://schemas.openxmlformats.org/officeDocument/2006/relationships" r:id="rId9"/>
          <a:extLst>
            <a:ext uri="{FF2B5EF4-FFF2-40B4-BE49-F238E27FC236}">
              <a16:creationId xmlns:a16="http://schemas.microsoft.com/office/drawing/2014/main" id="{00000000-0008-0000-0300-00004E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00350" y="2628900"/>
          <a:ext cx="482917" cy="1114425"/>
        </a:xfrm>
        <a:prstGeom prst="rect">
          <a:avLst/>
        </a:prstGeom>
      </xdr:spPr>
    </xdr:pic>
    <xdr:clientData/>
  </xdr:twoCellAnchor>
  <xdr:twoCellAnchor editAs="oneCell">
    <xdr:from>
      <xdr:col>2</xdr:col>
      <xdr:colOff>952500</xdr:colOff>
      <xdr:row>20</xdr:row>
      <xdr:rowOff>19050</xdr:rowOff>
    </xdr:from>
    <xdr:to>
      <xdr:col>2</xdr:col>
      <xdr:colOff>1435417</xdr:colOff>
      <xdr:row>20</xdr:row>
      <xdr:rowOff>1133475</xdr:rowOff>
    </xdr:to>
    <xdr:pic>
      <xdr:nvPicPr>
        <xdr:cNvPr id="79" name="Рисунок 78">
          <a:hlinkClick xmlns:r="http://schemas.openxmlformats.org/officeDocument/2006/relationships" r:id="rId11"/>
          <a:extLst>
            <a:ext uri="{FF2B5EF4-FFF2-40B4-BE49-F238E27FC236}">
              <a16:creationId xmlns:a16="http://schemas.microsoft.com/office/drawing/2014/main" id="{00000000-0008-0000-0300-00004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00350" y="3771900"/>
          <a:ext cx="482917" cy="1114425"/>
        </a:xfrm>
        <a:prstGeom prst="rect">
          <a:avLst/>
        </a:prstGeom>
      </xdr:spPr>
    </xdr:pic>
    <xdr:clientData/>
  </xdr:twoCellAnchor>
  <xdr:twoCellAnchor editAs="oneCell">
    <xdr:from>
      <xdr:col>2</xdr:col>
      <xdr:colOff>952500</xdr:colOff>
      <xdr:row>18</xdr:row>
      <xdr:rowOff>19050</xdr:rowOff>
    </xdr:from>
    <xdr:to>
      <xdr:col>2</xdr:col>
      <xdr:colOff>1435417</xdr:colOff>
      <xdr:row>18</xdr:row>
      <xdr:rowOff>1133475</xdr:rowOff>
    </xdr:to>
    <xdr:pic>
      <xdr:nvPicPr>
        <xdr:cNvPr id="80" name="Рисунок 79">
          <a:hlinkClick xmlns:r="http://schemas.openxmlformats.org/officeDocument/2006/relationships" r:id="rId12"/>
          <a:extLst>
            <a:ext uri="{FF2B5EF4-FFF2-40B4-BE49-F238E27FC236}">
              <a16:creationId xmlns:a16="http://schemas.microsoft.com/office/drawing/2014/main" id="{00000000-0008-0000-0300-000050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00350" y="11182350"/>
          <a:ext cx="482917" cy="1114425"/>
        </a:xfrm>
        <a:prstGeom prst="rect">
          <a:avLst/>
        </a:prstGeom>
      </xdr:spPr>
    </xdr:pic>
    <xdr:clientData/>
  </xdr:twoCellAnchor>
  <xdr:twoCellAnchor editAs="oneCell">
    <xdr:from>
      <xdr:col>2</xdr:col>
      <xdr:colOff>638175</xdr:colOff>
      <xdr:row>23</xdr:row>
      <xdr:rowOff>148734</xdr:rowOff>
    </xdr:from>
    <xdr:to>
      <xdr:col>2</xdr:col>
      <xdr:colOff>1967629</xdr:colOff>
      <xdr:row>23</xdr:row>
      <xdr:rowOff>923925</xdr:rowOff>
    </xdr:to>
    <xdr:pic>
      <xdr:nvPicPr>
        <xdr:cNvPr id="85" name="Рисунок 84">
          <a:hlinkClick xmlns:r="http://schemas.openxmlformats.org/officeDocument/2006/relationships" r:id="rId13"/>
          <a:extLst>
            <a:ext uri="{FF2B5EF4-FFF2-40B4-BE49-F238E27FC236}">
              <a16:creationId xmlns:a16="http://schemas.microsoft.com/office/drawing/2014/main" id="{00000000-0008-0000-0300-000055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2486025" y="7492509"/>
          <a:ext cx="1329454" cy="775191"/>
        </a:xfrm>
        <a:prstGeom prst="rect">
          <a:avLst/>
        </a:prstGeom>
      </xdr:spPr>
    </xdr:pic>
    <xdr:clientData/>
  </xdr:twoCellAnchor>
  <xdr:twoCellAnchor editAs="oneCell">
    <xdr:from>
      <xdr:col>2</xdr:col>
      <xdr:colOff>847725</xdr:colOff>
      <xdr:row>24</xdr:row>
      <xdr:rowOff>200025</xdr:rowOff>
    </xdr:from>
    <xdr:to>
      <xdr:col>2</xdr:col>
      <xdr:colOff>1790700</xdr:colOff>
      <xdr:row>24</xdr:row>
      <xdr:rowOff>828675</xdr:rowOff>
    </xdr:to>
    <xdr:pic>
      <xdr:nvPicPr>
        <xdr:cNvPr id="87" name="Рисунок 23">
          <a:hlinkClick xmlns:r="http://schemas.openxmlformats.org/officeDocument/2006/relationships" r:id="rId15"/>
          <a:extLst>
            <a:ext uri="{FF2B5EF4-FFF2-40B4-BE49-F238E27FC236}">
              <a16:creationId xmlns:a16="http://schemas.microsoft.com/office/drawing/2014/main" id="{00000000-0008-0000-0300-00005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a:ext>
          </a:extLst>
        </a:blip>
        <a:srcRect/>
        <a:stretch>
          <a:fillRect/>
        </a:stretch>
      </xdr:blipFill>
      <xdr:spPr bwMode="auto">
        <a:xfrm>
          <a:off x="2695575" y="8848725"/>
          <a:ext cx="9429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228600</xdr:colOff>
      <xdr:row>28</xdr:row>
      <xdr:rowOff>228600</xdr:rowOff>
    </xdr:from>
    <xdr:to>
      <xdr:col>2</xdr:col>
      <xdr:colOff>1457325</xdr:colOff>
      <xdr:row>28</xdr:row>
      <xdr:rowOff>228600</xdr:rowOff>
    </xdr:to>
    <xdr:pic>
      <xdr:nvPicPr>
        <xdr:cNvPr id="88" name="Рисунок 24">
          <a:extLst>
            <a:ext uri="{FF2B5EF4-FFF2-40B4-BE49-F238E27FC236}">
              <a16:creationId xmlns:a16="http://schemas.microsoft.com/office/drawing/2014/main" id="{00000000-0008-0000-0300-00005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a:ext>
          </a:extLst>
        </a:blip>
        <a:srcRect/>
        <a:stretch>
          <a:fillRect/>
        </a:stretch>
      </xdr:blipFill>
      <xdr:spPr bwMode="auto">
        <a:xfrm>
          <a:off x="2076450" y="12915900"/>
          <a:ext cx="1228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26</xdr:row>
      <xdr:rowOff>200025</xdr:rowOff>
    </xdr:from>
    <xdr:to>
      <xdr:col>2</xdr:col>
      <xdr:colOff>1809750</xdr:colOff>
      <xdr:row>26</xdr:row>
      <xdr:rowOff>200025</xdr:rowOff>
    </xdr:to>
    <xdr:pic>
      <xdr:nvPicPr>
        <xdr:cNvPr id="89" name="Рисунок 25">
          <a:hlinkClick xmlns:r="http://schemas.openxmlformats.org/officeDocument/2006/relationships" r:id="rId18"/>
          <a:extLst>
            <a:ext uri="{FF2B5EF4-FFF2-40B4-BE49-F238E27FC236}">
              <a16:creationId xmlns:a16="http://schemas.microsoft.com/office/drawing/2014/main" id="{00000000-0008-0000-0300-000059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2667000" y="10868025"/>
          <a:ext cx="990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885825</xdr:colOff>
      <xdr:row>29</xdr:row>
      <xdr:rowOff>295275</xdr:rowOff>
    </xdr:from>
    <xdr:to>
      <xdr:col>2</xdr:col>
      <xdr:colOff>1724025</xdr:colOff>
      <xdr:row>29</xdr:row>
      <xdr:rowOff>695325</xdr:rowOff>
    </xdr:to>
    <xdr:pic>
      <xdr:nvPicPr>
        <xdr:cNvPr id="90" name="Рисунок 28">
          <a:hlinkClick xmlns:r="http://schemas.openxmlformats.org/officeDocument/2006/relationships" r:id="rId20"/>
          <a:extLst>
            <a:ext uri="{FF2B5EF4-FFF2-40B4-BE49-F238E27FC236}">
              <a16:creationId xmlns:a16="http://schemas.microsoft.com/office/drawing/2014/main" id="{00000000-0008-0000-0300-00005A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a:off x="2733675" y="13992225"/>
          <a:ext cx="838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28</xdr:row>
      <xdr:rowOff>76200</xdr:rowOff>
    </xdr:from>
    <xdr:to>
      <xdr:col>2</xdr:col>
      <xdr:colOff>1819275</xdr:colOff>
      <xdr:row>28</xdr:row>
      <xdr:rowOff>942975</xdr:rowOff>
    </xdr:to>
    <xdr:pic>
      <xdr:nvPicPr>
        <xdr:cNvPr id="91" name="Рисунок 29">
          <a:hlinkClick xmlns:r="http://schemas.openxmlformats.org/officeDocument/2006/relationships" r:id="rId22"/>
          <a:extLst>
            <a:ext uri="{FF2B5EF4-FFF2-40B4-BE49-F238E27FC236}">
              <a16:creationId xmlns:a16="http://schemas.microsoft.com/office/drawing/2014/main" id="{00000000-0008-0000-0300-00005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a:ext>
          </a:extLst>
        </a:blip>
        <a:srcRect/>
        <a:stretch>
          <a:fillRect/>
        </a:stretch>
      </xdr:blipFill>
      <xdr:spPr bwMode="auto">
        <a:xfrm>
          <a:off x="2657475" y="12763500"/>
          <a:ext cx="1009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27</xdr:row>
      <xdr:rowOff>190500</xdr:rowOff>
    </xdr:from>
    <xdr:to>
      <xdr:col>2</xdr:col>
      <xdr:colOff>1809750</xdr:colOff>
      <xdr:row>27</xdr:row>
      <xdr:rowOff>809625</xdr:rowOff>
    </xdr:to>
    <xdr:pic>
      <xdr:nvPicPr>
        <xdr:cNvPr id="92" name="Рисунок 25">
          <a:hlinkClick xmlns:r="http://schemas.openxmlformats.org/officeDocument/2006/relationships" r:id="rId24"/>
          <a:extLst>
            <a:ext uri="{FF2B5EF4-FFF2-40B4-BE49-F238E27FC236}">
              <a16:creationId xmlns:a16="http://schemas.microsoft.com/office/drawing/2014/main" id="{00000000-0008-0000-0300-00005C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2657475" y="11868150"/>
          <a:ext cx="10001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25</xdr:row>
      <xdr:rowOff>190500</xdr:rowOff>
    </xdr:from>
    <xdr:to>
      <xdr:col>2</xdr:col>
      <xdr:colOff>1790700</xdr:colOff>
      <xdr:row>25</xdr:row>
      <xdr:rowOff>190500</xdr:rowOff>
    </xdr:to>
    <xdr:pic>
      <xdr:nvPicPr>
        <xdr:cNvPr id="93" name="Рисунок 16" descr="https://tantos.pro/images/content/525adf0f36d7463c14ba2b23a1b4e34d.jpg">
          <a:hlinkClick xmlns:r="http://schemas.openxmlformats.org/officeDocument/2006/relationships" r:id="rId25"/>
          <a:extLst>
            <a:ext uri="{FF2B5EF4-FFF2-40B4-BE49-F238E27FC236}">
              <a16:creationId xmlns:a16="http://schemas.microsoft.com/office/drawing/2014/main" id="{00000000-0008-0000-0300-00005D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a:ext>
          </a:extLst>
        </a:blip>
        <a:srcRect/>
        <a:stretch>
          <a:fillRect/>
        </a:stretch>
      </xdr:blipFill>
      <xdr:spPr bwMode="auto">
        <a:xfrm>
          <a:off x="2686050" y="9848850"/>
          <a:ext cx="9525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30</xdr:row>
      <xdr:rowOff>142875</xdr:rowOff>
    </xdr:from>
    <xdr:to>
      <xdr:col>2</xdr:col>
      <xdr:colOff>2019300</xdr:colOff>
      <xdr:row>30</xdr:row>
      <xdr:rowOff>866775</xdr:rowOff>
    </xdr:to>
    <xdr:pic>
      <xdr:nvPicPr>
        <xdr:cNvPr id="94" name="Рисунок 1">
          <a:hlinkClick xmlns:r="http://schemas.openxmlformats.org/officeDocument/2006/relationships" r:id="rId27"/>
          <a:extLst>
            <a:ext uri="{FF2B5EF4-FFF2-40B4-BE49-F238E27FC236}">
              <a16:creationId xmlns:a16="http://schemas.microsoft.com/office/drawing/2014/main" id="{00000000-0008-0000-0300-00005E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a:ext>
          </a:extLst>
        </a:blip>
        <a:srcRect/>
        <a:stretch>
          <a:fillRect/>
        </a:stretch>
      </xdr:blipFill>
      <xdr:spPr bwMode="auto">
        <a:xfrm>
          <a:off x="2571750" y="14849475"/>
          <a:ext cx="12954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25</xdr:row>
      <xdr:rowOff>190500</xdr:rowOff>
    </xdr:from>
    <xdr:to>
      <xdr:col>2</xdr:col>
      <xdr:colOff>1762125</xdr:colOff>
      <xdr:row>25</xdr:row>
      <xdr:rowOff>838200</xdr:rowOff>
    </xdr:to>
    <xdr:pic>
      <xdr:nvPicPr>
        <xdr:cNvPr id="96" name="Рисунок 16" descr="https://tantos.pro/images/content/525adf0f36d7463c14ba2b23a1b4e34d.jpg">
          <a:hlinkClick xmlns:r="http://schemas.openxmlformats.org/officeDocument/2006/relationships" r:id="rId25"/>
          <a:extLst>
            <a:ext uri="{FF2B5EF4-FFF2-40B4-BE49-F238E27FC236}">
              <a16:creationId xmlns:a16="http://schemas.microsoft.com/office/drawing/2014/main" id="{00000000-0008-0000-0300-000060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a:ext>
          </a:extLst>
        </a:blip>
        <a:srcRect/>
        <a:stretch>
          <a:fillRect/>
        </a:stretch>
      </xdr:blipFill>
      <xdr:spPr bwMode="auto">
        <a:xfrm>
          <a:off x="2657475" y="19554825"/>
          <a:ext cx="9525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26</xdr:row>
      <xdr:rowOff>190500</xdr:rowOff>
    </xdr:from>
    <xdr:to>
      <xdr:col>2</xdr:col>
      <xdr:colOff>1800225</xdr:colOff>
      <xdr:row>26</xdr:row>
      <xdr:rowOff>800100</xdr:rowOff>
    </xdr:to>
    <xdr:pic>
      <xdr:nvPicPr>
        <xdr:cNvPr id="97" name="Рисунок 25">
          <a:hlinkClick xmlns:r="http://schemas.openxmlformats.org/officeDocument/2006/relationships" r:id="rId18"/>
          <a:extLst>
            <a:ext uri="{FF2B5EF4-FFF2-40B4-BE49-F238E27FC236}">
              <a16:creationId xmlns:a16="http://schemas.microsoft.com/office/drawing/2014/main" id="{00000000-0008-0000-0300-000061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2657475" y="20574000"/>
          <a:ext cx="990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447676</xdr:colOff>
      <xdr:row>9</xdr:row>
      <xdr:rowOff>57151</xdr:rowOff>
    </xdr:from>
    <xdr:to>
      <xdr:col>2</xdr:col>
      <xdr:colOff>1990726</xdr:colOff>
      <xdr:row>9</xdr:row>
      <xdr:rowOff>1103131</xdr:rowOff>
    </xdr:to>
    <xdr:pic>
      <xdr:nvPicPr>
        <xdr:cNvPr id="38" name="Рисунок 37">
          <a:hlinkClick xmlns:r="http://schemas.openxmlformats.org/officeDocument/2006/relationships" r:id="rId29"/>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295526" y="2667001"/>
          <a:ext cx="1543050" cy="1045980"/>
        </a:xfrm>
        <a:prstGeom prst="rect">
          <a:avLst/>
        </a:prstGeom>
      </xdr:spPr>
    </xdr:pic>
    <xdr:clientData/>
  </xdr:twoCellAnchor>
  <xdr:twoCellAnchor editAs="oneCell">
    <xdr:from>
      <xdr:col>2</xdr:col>
      <xdr:colOff>447676</xdr:colOff>
      <xdr:row>10</xdr:row>
      <xdr:rowOff>57151</xdr:rowOff>
    </xdr:from>
    <xdr:to>
      <xdr:col>2</xdr:col>
      <xdr:colOff>1990726</xdr:colOff>
      <xdr:row>10</xdr:row>
      <xdr:rowOff>1103131</xdr:rowOff>
    </xdr:to>
    <xdr:pic>
      <xdr:nvPicPr>
        <xdr:cNvPr id="39" name="Рисунок 38">
          <a:hlinkClick xmlns:r="http://schemas.openxmlformats.org/officeDocument/2006/relationships" r:id="rId31"/>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295526" y="3810001"/>
          <a:ext cx="1543050" cy="1045980"/>
        </a:xfrm>
        <a:prstGeom prst="rect">
          <a:avLst/>
        </a:prstGeom>
      </xdr:spPr>
    </xdr:pic>
    <xdr:clientData/>
  </xdr:twoCellAnchor>
  <xdr:twoCellAnchor editAs="oneCell">
    <xdr:from>
      <xdr:col>2</xdr:col>
      <xdr:colOff>333376</xdr:colOff>
      <xdr:row>11</xdr:row>
      <xdr:rowOff>19050</xdr:rowOff>
    </xdr:from>
    <xdr:to>
      <xdr:col>2</xdr:col>
      <xdr:colOff>2067180</xdr:colOff>
      <xdr:row>11</xdr:row>
      <xdr:rowOff>1114425</xdr:rowOff>
    </xdr:to>
    <xdr:pic>
      <xdr:nvPicPr>
        <xdr:cNvPr id="11" name="Рисунок 10">
          <a:hlinkClick xmlns:r="http://schemas.openxmlformats.org/officeDocument/2006/relationships" r:id="rId32"/>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2181226" y="4914900"/>
          <a:ext cx="1733804" cy="1095375"/>
        </a:xfrm>
        <a:prstGeom prst="rect">
          <a:avLst/>
        </a:prstGeom>
      </xdr:spPr>
    </xdr:pic>
    <xdr:clientData/>
  </xdr:twoCellAnchor>
  <xdr:twoCellAnchor editAs="oneCell">
    <xdr:from>
      <xdr:col>2</xdr:col>
      <xdr:colOff>1000126</xdr:colOff>
      <xdr:row>12</xdr:row>
      <xdr:rowOff>9526</xdr:rowOff>
    </xdr:from>
    <xdr:to>
      <xdr:col>2</xdr:col>
      <xdr:colOff>1485900</xdr:colOff>
      <xdr:row>13</xdr:row>
      <xdr:rowOff>3173</xdr:rowOff>
    </xdr:to>
    <xdr:pic>
      <xdr:nvPicPr>
        <xdr:cNvPr id="13" name="Рисунок 12">
          <a:hlinkClick xmlns:r="http://schemas.openxmlformats.org/officeDocument/2006/relationships" r:id="rId34"/>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2847976" y="6048376"/>
          <a:ext cx="485774" cy="1146172"/>
        </a:xfrm>
        <a:prstGeom prst="rect">
          <a:avLst/>
        </a:prstGeom>
      </xdr:spPr>
    </xdr:pic>
    <xdr:clientData/>
  </xdr:twoCellAnchor>
  <xdr:twoCellAnchor editAs="oneCell">
    <xdr:from>
      <xdr:col>2</xdr:col>
      <xdr:colOff>133351</xdr:colOff>
      <xdr:row>14</xdr:row>
      <xdr:rowOff>257176</xdr:rowOff>
    </xdr:from>
    <xdr:to>
      <xdr:col>2</xdr:col>
      <xdr:colOff>2266951</xdr:colOff>
      <xdr:row>14</xdr:row>
      <xdr:rowOff>902325</xdr:rowOff>
    </xdr:to>
    <xdr:pic>
      <xdr:nvPicPr>
        <xdr:cNvPr id="14" name="Рисунок 13">
          <a:hlinkClick xmlns:r="http://schemas.openxmlformats.org/officeDocument/2006/relationships" r:id="rId36"/>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1981201" y="7448551"/>
          <a:ext cx="2133600" cy="645149"/>
        </a:xfrm>
        <a:prstGeom prst="rect">
          <a:avLst/>
        </a:prstGeom>
      </xdr:spPr>
    </xdr:pic>
    <xdr:clientData/>
  </xdr:twoCellAnchor>
  <xdr:twoCellAnchor editAs="oneCell">
    <xdr:from>
      <xdr:col>1</xdr:col>
      <xdr:colOff>1247775</xdr:colOff>
      <xdr:row>32</xdr:row>
      <xdr:rowOff>19050</xdr:rowOff>
    </xdr:from>
    <xdr:to>
      <xdr:col>5</xdr:col>
      <xdr:colOff>647701</xdr:colOff>
      <xdr:row>33</xdr:row>
      <xdr:rowOff>4866</xdr:rowOff>
    </xdr:to>
    <xdr:pic>
      <xdr:nvPicPr>
        <xdr:cNvPr id="5" name="Рисунок 4">
          <a:hlinkClick xmlns:r="http://schemas.openxmlformats.org/officeDocument/2006/relationships" r:id="rId38"/>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1304925" y="26088975"/>
          <a:ext cx="10058401" cy="938316"/>
        </a:xfrm>
        <a:prstGeom prst="rect">
          <a:avLst/>
        </a:prstGeom>
      </xdr:spPr>
    </xdr:pic>
    <xdr:clientData/>
  </xdr:twoCellAnchor>
  <xdr:twoCellAnchor editAs="oneCell">
    <xdr:from>
      <xdr:col>2</xdr:col>
      <xdr:colOff>981075</xdr:colOff>
      <xdr:row>22</xdr:row>
      <xdr:rowOff>19050</xdr:rowOff>
    </xdr:from>
    <xdr:to>
      <xdr:col>2</xdr:col>
      <xdr:colOff>1428750</xdr:colOff>
      <xdr:row>22</xdr:row>
      <xdr:rowOff>1126457</xdr:rowOff>
    </xdr:to>
    <xdr:pic>
      <xdr:nvPicPr>
        <xdr:cNvPr id="44" name="Рисунок 43">
          <a:hlinkClick xmlns:r="http://schemas.openxmlformats.org/officeDocument/2006/relationships" r:id="rId40"/>
          <a:extLst>
            <a:ext uri="{FF2B5EF4-FFF2-40B4-BE49-F238E27FC236}">
              <a16:creationId xmlns:a16="http://schemas.microsoft.com/office/drawing/2014/main" id="{00000000-0008-0000-0300-00002C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2828925" y="15401925"/>
          <a:ext cx="447675" cy="1107407"/>
        </a:xfrm>
        <a:prstGeom prst="rect">
          <a:avLst/>
        </a:prstGeom>
      </xdr:spPr>
    </xdr:pic>
    <xdr:clientData/>
  </xdr:twoCellAnchor>
  <xdr:twoCellAnchor editAs="oneCell">
    <xdr:from>
      <xdr:col>2</xdr:col>
      <xdr:colOff>1047750</xdr:colOff>
      <xdr:row>13</xdr:row>
      <xdr:rowOff>28576</xdr:rowOff>
    </xdr:from>
    <xdr:to>
      <xdr:col>2</xdr:col>
      <xdr:colOff>1375887</xdr:colOff>
      <xdr:row>13</xdr:row>
      <xdr:rowOff>1133475</xdr:rowOff>
    </xdr:to>
    <xdr:pic>
      <xdr:nvPicPr>
        <xdr:cNvPr id="6" name="Рисунок 5">
          <a:hlinkClick xmlns:r="http://schemas.openxmlformats.org/officeDocument/2006/relationships" r:id="rId42"/>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2895600" y="7219951"/>
          <a:ext cx="328137" cy="1104899"/>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43" name="Рисунок 42">
          <a:hlinkClick xmlns:r="http://schemas.openxmlformats.org/officeDocument/2006/relationships" r:id="rId44"/>
          <a:extLst>
            <a:ext uri="{FF2B5EF4-FFF2-40B4-BE49-F238E27FC236}">
              <a16:creationId xmlns:a16="http://schemas.microsoft.com/office/drawing/2014/main" id="{00000000-0008-0000-0300-00002B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733425</xdr:colOff>
      <xdr:row>2</xdr:row>
      <xdr:rowOff>57150</xdr:rowOff>
    </xdr:from>
    <xdr:to>
      <xdr:col>2</xdr:col>
      <xdr:colOff>1114425</xdr:colOff>
      <xdr:row>4</xdr:row>
      <xdr:rowOff>133350</xdr:rowOff>
    </xdr:to>
    <xdr:pic>
      <xdr:nvPicPr>
        <xdr:cNvPr id="4" name="Рисунок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790575" y="342900"/>
          <a:ext cx="2228850" cy="533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552450</xdr:colOff>
      <xdr:row>28</xdr:row>
      <xdr:rowOff>0</xdr:rowOff>
    </xdr:from>
    <xdr:to>
      <xdr:col>2</xdr:col>
      <xdr:colOff>552450</xdr:colOff>
      <xdr:row>31</xdr:row>
      <xdr:rowOff>590550</xdr:rowOff>
    </xdr:to>
    <xdr:pic>
      <xdr:nvPicPr>
        <xdr:cNvPr id="2" name="Рисунок 10">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309812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28</xdr:row>
      <xdr:rowOff>0</xdr:rowOff>
    </xdr:from>
    <xdr:to>
      <xdr:col>2</xdr:col>
      <xdr:colOff>552450</xdr:colOff>
      <xdr:row>31</xdr:row>
      <xdr:rowOff>590550</xdr:rowOff>
    </xdr:to>
    <xdr:pic>
      <xdr:nvPicPr>
        <xdr:cNvPr id="3" name="Рисунок 10">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309812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29</xdr:row>
      <xdr:rowOff>0</xdr:rowOff>
    </xdr:from>
    <xdr:to>
      <xdr:col>2</xdr:col>
      <xdr:colOff>552450</xdr:colOff>
      <xdr:row>30</xdr:row>
      <xdr:rowOff>66675</xdr:rowOff>
    </xdr:to>
    <xdr:pic>
      <xdr:nvPicPr>
        <xdr:cNvPr id="8" name="Рисунок 10">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3288625"/>
          <a:ext cx="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29</xdr:row>
      <xdr:rowOff>0</xdr:rowOff>
    </xdr:from>
    <xdr:to>
      <xdr:col>2</xdr:col>
      <xdr:colOff>552450</xdr:colOff>
      <xdr:row>30</xdr:row>
      <xdr:rowOff>66675</xdr:rowOff>
    </xdr:to>
    <xdr:pic>
      <xdr:nvPicPr>
        <xdr:cNvPr id="9" name="Рисунок 10">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3288625"/>
          <a:ext cx="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29</xdr:row>
      <xdr:rowOff>0</xdr:rowOff>
    </xdr:from>
    <xdr:to>
      <xdr:col>2</xdr:col>
      <xdr:colOff>552450</xdr:colOff>
      <xdr:row>31</xdr:row>
      <xdr:rowOff>752475</xdr:rowOff>
    </xdr:to>
    <xdr:pic>
      <xdr:nvPicPr>
        <xdr:cNvPr id="10" name="Рисунок 10">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328862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29</xdr:row>
      <xdr:rowOff>0</xdr:rowOff>
    </xdr:from>
    <xdr:to>
      <xdr:col>2</xdr:col>
      <xdr:colOff>552450</xdr:colOff>
      <xdr:row>31</xdr:row>
      <xdr:rowOff>752475</xdr:rowOff>
    </xdr:to>
    <xdr:pic>
      <xdr:nvPicPr>
        <xdr:cNvPr id="11" name="Рисунок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328862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26</xdr:row>
      <xdr:rowOff>0</xdr:rowOff>
    </xdr:from>
    <xdr:to>
      <xdr:col>2</xdr:col>
      <xdr:colOff>552450</xdr:colOff>
      <xdr:row>27</xdr:row>
      <xdr:rowOff>914400</xdr:rowOff>
    </xdr:to>
    <xdr:pic>
      <xdr:nvPicPr>
        <xdr:cNvPr id="12" name="Рисунок 10">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1955482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26</xdr:row>
      <xdr:rowOff>0</xdr:rowOff>
    </xdr:from>
    <xdr:to>
      <xdr:col>2</xdr:col>
      <xdr:colOff>552450</xdr:colOff>
      <xdr:row>27</xdr:row>
      <xdr:rowOff>914400</xdr:rowOff>
    </xdr:to>
    <xdr:pic>
      <xdr:nvPicPr>
        <xdr:cNvPr id="13" name="Рисунок 10">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1955482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27</xdr:row>
      <xdr:rowOff>0</xdr:rowOff>
    </xdr:from>
    <xdr:to>
      <xdr:col>2</xdr:col>
      <xdr:colOff>552450</xdr:colOff>
      <xdr:row>29</xdr:row>
      <xdr:rowOff>819150</xdr:rowOff>
    </xdr:to>
    <xdr:pic>
      <xdr:nvPicPr>
        <xdr:cNvPr id="14" name="Рисунок 10">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0716875"/>
          <a:ext cx="0"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27</xdr:row>
      <xdr:rowOff>0</xdr:rowOff>
    </xdr:from>
    <xdr:to>
      <xdr:col>2</xdr:col>
      <xdr:colOff>552450</xdr:colOff>
      <xdr:row>29</xdr:row>
      <xdr:rowOff>819150</xdr:rowOff>
    </xdr:to>
    <xdr:pic>
      <xdr:nvPicPr>
        <xdr:cNvPr id="15" name="Рисунок 10">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0716875"/>
          <a:ext cx="0"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27</xdr:row>
      <xdr:rowOff>0</xdr:rowOff>
    </xdr:from>
    <xdr:to>
      <xdr:col>2</xdr:col>
      <xdr:colOff>552450</xdr:colOff>
      <xdr:row>29</xdr:row>
      <xdr:rowOff>752475</xdr:rowOff>
    </xdr:to>
    <xdr:pic>
      <xdr:nvPicPr>
        <xdr:cNvPr id="16" name="Рисунок 10">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071687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27</xdr:row>
      <xdr:rowOff>0</xdr:rowOff>
    </xdr:from>
    <xdr:to>
      <xdr:col>2</xdr:col>
      <xdr:colOff>552450</xdr:colOff>
      <xdr:row>29</xdr:row>
      <xdr:rowOff>752475</xdr:rowOff>
    </xdr:to>
    <xdr:pic>
      <xdr:nvPicPr>
        <xdr:cNvPr id="17" name="Рисунок 10">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0716875"/>
          <a:ext cx="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27</xdr:row>
      <xdr:rowOff>0</xdr:rowOff>
    </xdr:from>
    <xdr:to>
      <xdr:col>2</xdr:col>
      <xdr:colOff>552450</xdr:colOff>
      <xdr:row>29</xdr:row>
      <xdr:rowOff>819150</xdr:rowOff>
    </xdr:to>
    <xdr:pic>
      <xdr:nvPicPr>
        <xdr:cNvPr id="18" name="Рисунок 10">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1907500"/>
          <a:ext cx="0"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27</xdr:row>
      <xdr:rowOff>0</xdr:rowOff>
    </xdr:from>
    <xdr:to>
      <xdr:col>2</xdr:col>
      <xdr:colOff>552450</xdr:colOff>
      <xdr:row>29</xdr:row>
      <xdr:rowOff>819150</xdr:rowOff>
    </xdr:to>
    <xdr:pic>
      <xdr:nvPicPr>
        <xdr:cNvPr id="19" name="Рисунок 10">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00300" y="21907500"/>
          <a:ext cx="0"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342900</xdr:colOff>
      <xdr:row>33</xdr:row>
      <xdr:rowOff>428625</xdr:rowOff>
    </xdr:from>
    <xdr:to>
      <xdr:col>2</xdr:col>
      <xdr:colOff>2142067</xdr:colOff>
      <xdr:row>33</xdr:row>
      <xdr:rowOff>428626</xdr:rowOff>
    </xdr:to>
    <xdr:pic>
      <xdr:nvPicPr>
        <xdr:cNvPr id="52" name="Рисунок 51">
          <a:hlinkClick xmlns:r="http://schemas.openxmlformats.org/officeDocument/2006/relationships" r:id="rId2"/>
          <a:extLst>
            <a:ext uri="{FF2B5EF4-FFF2-40B4-BE49-F238E27FC236}">
              <a16:creationId xmlns:a16="http://schemas.microsoft.com/office/drawing/2014/main" id="{00000000-0008-0000-0600-000034000000}"/>
            </a:ext>
          </a:extLst>
        </xdr:cNvPr>
        <xdr:cNvPicPr>
          <a:picLocks noChangeAspect="1"/>
        </xdr:cNvPicPr>
      </xdr:nvPicPr>
      <xdr:blipFill>
        <a:blip xmlns:r="http://schemas.openxmlformats.org/officeDocument/2006/relationships" r:embed="rId3"/>
        <a:stretch>
          <a:fillRect/>
        </a:stretch>
      </xdr:blipFill>
      <xdr:spPr>
        <a:xfrm>
          <a:off x="2190750" y="5457825"/>
          <a:ext cx="1799167" cy="971551"/>
        </a:xfrm>
        <a:prstGeom prst="rect">
          <a:avLst/>
        </a:prstGeom>
      </xdr:spPr>
    </xdr:pic>
    <xdr:clientData/>
  </xdr:twoCellAnchor>
  <xdr:twoCellAnchor editAs="oneCell">
    <xdr:from>
      <xdr:col>2</xdr:col>
      <xdr:colOff>142875</xdr:colOff>
      <xdr:row>37</xdr:row>
      <xdr:rowOff>409575</xdr:rowOff>
    </xdr:from>
    <xdr:to>
      <xdr:col>2</xdr:col>
      <xdr:colOff>2275338</xdr:colOff>
      <xdr:row>37</xdr:row>
      <xdr:rowOff>1123950</xdr:rowOff>
    </xdr:to>
    <xdr:pic>
      <xdr:nvPicPr>
        <xdr:cNvPr id="61" name="Рисунок 60">
          <a:hlinkClick xmlns:r="http://schemas.openxmlformats.org/officeDocument/2006/relationships" r:id="rId4"/>
          <a:extLst>
            <a:ext uri="{FF2B5EF4-FFF2-40B4-BE49-F238E27FC236}">
              <a16:creationId xmlns:a16="http://schemas.microsoft.com/office/drawing/2014/main" id="{00000000-0008-0000-0600-00003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90725" y="35423475"/>
          <a:ext cx="2132463" cy="714375"/>
        </a:xfrm>
        <a:prstGeom prst="rect">
          <a:avLst/>
        </a:prstGeom>
      </xdr:spPr>
    </xdr:pic>
    <xdr:clientData/>
  </xdr:twoCellAnchor>
  <xdr:twoCellAnchor editAs="oneCell">
    <xdr:from>
      <xdr:col>2</xdr:col>
      <xdr:colOff>161925</xdr:colOff>
      <xdr:row>35</xdr:row>
      <xdr:rowOff>533400</xdr:rowOff>
    </xdr:from>
    <xdr:to>
      <xdr:col>2</xdr:col>
      <xdr:colOff>2286000</xdr:colOff>
      <xdr:row>35</xdr:row>
      <xdr:rowOff>1306289</xdr:rowOff>
    </xdr:to>
    <xdr:pic>
      <xdr:nvPicPr>
        <xdr:cNvPr id="63" name="Рисунок 62">
          <a:hlinkClick xmlns:r="http://schemas.openxmlformats.org/officeDocument/2006/relationships" r:id="rId6"/>
          <a:extLst>
            <a:ext uri="{FF2B5EF4-FFF2-40B4-BE49-F238E27FC236}">
              <a16:creationId xmlns:a16="http://schemas.microsoft.com/office/drawing/2014/main" id="{00000000-0008-0000-06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009775" y="32308800"/>
          <a:ext cx="2124075" cy="772889"/>
        </a:xfrm>
        <a:prstGeom prst="rect">
          <a:avLst/>
        </a:prstGeom>
      </xdr:spPr>
    </xdr:pic>
    <xdr:clientData/>
  </xdr:twoCellAnchor>
  <xdr:twoCellAnchor editAs="oneCell">
    <xdr:from>
      <xdr:col>2</xdr:col>
      <xdr:colOff>133350</xdr:colOff>
      <xdr:row>31</xdr:row>
      <xdr:rowOff>533400</xdr:rowOff>
    </xdr:from>
    <xdr:to>
      <xdr:col>2</xdr:col>
      <xdr:colOff>2257425</xdr:colOff>
      <xdr:row>31</xdr:row>
      <xdr:rowOff>1306289</xdr:rowOff>
    </xdr:to>
    <xdr:pic>
      <xdr:nvPicPr>
        <xdr:cNvPr id="64" name="Рисунок 63">
          <a:hlinkClick xmlns:r="http://schemas.openxmlformats.org/officeDocument/2006/relationships" r:id="rId8"/>
          <a:extLst>
            <a:ext uri="{FF2B5EF4-FFF2-40B4-BE49-F238E27FC236}">
              <a16:creationId xmlns:a16="http://schemas.microsoft.com/office/drawing/2014/main" id="{00000000-0008-0000-06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81200" y="25669875"/>
          <a:ext cx="2124075" cy="772889"/>
        </a:xfrm>
        <a:prstGeom prst="rect">
          <a:avLst/>
        </a:prstGeom>
      </xdr:spPr>
    </xdr:pic>
    <xdr:clientData/>
  </xdr:twoCellAnchor>
  <xdr:twoCellAnchor editAs="oneCell">
    <xdr:from>
      <xdr:col>2</xdr:col>
      <xdr:colOff>133350</xdr:colOff>
      <xdr:row>32</xdr:row>
      <xdr:rowOff>533400</xdr:rowOff>
    </xdr:from>
    <xdr:to>
      <xdr:col>2</xdr:col>
      <xdr:colOff>2257425</xdr:colOff>
      <xdr:row>32</xdr:row>
      <xdr:rowOff>1306289</xdr:rowOff>
    </xdr:to>
    <xdr:pic>
      <xdr:nvPicPr>
        <xdr:cNvPr id="65" name="Рисунок 64">
          <a:hlinkClick xmlns:r="http://schemas.openxmlformats.org/officeDocument/2006/relationships" r:id="rId9"/>
          <a:extLst>
            <a:ext uri="{FF2B5EF4-FFF2-40B4-BE49-F238E27FC236}">
              <a16:creationId xmlns:a16="http://schemas.microsoft.com/office/drawing/2014/main" id="{00000000-0008-0000-06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81200" y="27451050"/>
          <a:ext cx="2124075" cy="772889"/>
        </a:xfrm>
        <a:prstGeom prst="rect">
          <a:avLst/>
        </a:prstGeom>
      </xdr:spPr>
    </xdr:pic>
    <xdr:clientData/>
  </xdr:twoCellAnchor>
  <xdr:twoCellAnchor editAs="oneCell">
    <xdr:from>
      <xdr:col>2</xdr:col>
      <xdr:colOff>133350</xdr:colOff>
      <xdr:row>41</xdr:row>
      <xdr:rowOff>514350</xdr:rowOff>
    </xdr:from>
    <xdr:to>
      <xdr:col>2</xdr:col>
      <xdr:colOff>2257425</xdr:colOff>
      <xdr:row>41</xdr:row>
      <xdr:rowOff>515714</xdr:rowOff>
    </xdr:to>
    <xdr:pic>
      <xdr:nvPicPr>
        <xdr:cNvPr id="67" name="Рисунок 66">
          <a:hlinkClick xmlns:r="http://schemas.openxmlformats.org/officeDocument/2006/relationships" r:id="rId10"/>
          <a:extLst>
            <a:ext uri="{FF2B5EF4-FFF2-40B4-BE49-F238E27FC236}">
              <a16:creationId xmlns:a16="http://schemas.microsoft.com/office/drawing/2014/main" id="{00000000-0008-0000-06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81200" y="18335625"/>
          <a:ext cx="2124075" cy="772889"/>
        </a:xfrm>
        <a:prstGeom prst="rect">
          <a:avLst/>
        </a:prstGeom>
      </xdr:spPr>
    </xdr:pic>
    <xdr:clientData/>
  </xdr:twoCellAnchor>
  <xdr:twoCellAnchor editAs="oneCell">
    <xdr:from>
      <xdr:col>2</xdr:col>
      <xdr:colOff>133350</xdr:colOff>
      <xdr:row>39</xdr:row>
      <xdr:rowOff>495300</xdr:rowOff>
    </xdr:from>
    <xdr:to>
      <xdr:col>2</xdr:col>
      <xdr:colOff>2257425</xdr:colOff>
      <xdr:row>39</xdr:row>
      <xdr:rowOff>1268189</xdr:rowOff>
    </xdr:to>
    <xdr:pic>
      <xdr:nvPicPr>
        <xdr:cNvPr id="70" name="Рисунок 69">
          <a:hlinkClick xmlns:r="http://schemas.openxmlformats.org/officeDocument/2006/relationships" r:id="rId11"/>
          <a:extLst>
            <a:ext uri="{FF2B5EF4-FFF2-40B4-BE49-F238E27FC236}">
              <a16:creationId xmlns:a16="http://schemas.microsoft.com/office/drawing/2014/main" id="{00000000-0008-0000-06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81200" y="37776150"/>
          <a:ext cx="2124075" cy="772889"/>
        </a:xfrm>
        <a:prstGeom prst="rect">
          <a:avLst/>
        </a:prstGeom>
      </xdr:spPr>
    </xdr:pic>
    <xdr:clientData/>
  </xdr:twoCellAnchor>
  <xdr:twoCellAnchor editAs="oneCell">
    <xdr:from>
      <xdr:col>2</xdr:col>
      <xdr:colOff>57150</xdr:colOff>
      <xdr:row>40</xdr:row>
      <xdr:rowOff>561975</xdr:rowOff>
    </xdr:from>
    <xdr:to>
      <xdr:col>2</xdr:col>
      <xdr:colOff>2346198</xdr:colOff>
      <xdr:row>40</xdr:row>
      <xdr:rowOff>1153287</xdr:rowOff>
    </xdr:to>
    <xdr:pic>
      <xdr:nvPicPr>
        <xdr:cNvPr id="71" name="Рисунок 70">
          <a:hlinkClick xmlns:r="http://schemas.openxmlformats.org/officeDocument/2006/relationships" r:id="rId12"/>
          <a:extLst>
            <a:ext uri="{FF2B5EF4-FFF2-40B4-BE49-F238E27FC236}">
              <a16:creationId xmlns:a16="http://schemas.microsoft.com/office/drawing/2014/main" id="{00000000-0008-0000-0600-000047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905000" y="39624000"/>
          <a:ext cx="2289048" cy="591312"/>
        </a:xfrm>
        <a:prstGeom prst="rect">
          <a:avLst/>
        </a:prstGeom>
      </xdr:spPr>
    </xdr:pic>
    <xdr:clientData/>
  </xdr:twoCellAnchor>
  <xdr:twoCellAnchor editAs="oneCell">
    <xdr:from>
      <xdr:col>2</xdr:col>
      <xdr:colOff>133350</xdr:colOff>
      <xdr:row>41</xdr:row>
      <xdr:rowOff>523875</xdr:rowOff>
    </xdr:from>
    <xdr:to>
      <xdr:col>2</xdr:col>
      <xdr:colOff>2257425</xdr:colOff>
      <xdr:row>41</xdr:row>
      <xdr:rowOff>1296764</xdr:rowOff>
    </xdr:to>
    <xdr:pic>
      <xdr:nvPicPr>
        <xdr:cNvPr id="72" name="Рисунок 71">
          <a:hlinkClick xmlns:r="http://schemas.openxmlformats.org/officeDocument/2006/relationships" r:id="rId10"/>
          <a:extLst>
            <a:ext uri="{FF2B5EF4-FFF2-40B4-BE49-F238E27FC236}">
              <a16:creationId xmlns:a16="http://schemas.microsoft.com/office/drawing/2014/main" id="{00000000-0008-0000-06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81200" y="41367075"/>
          <a:ext cx="2124075" cy="772889"/>
        </a:xfrm>
        <a:prstGeom prst="rect">
          <a:avLst/>
        </a:prstGeom>
      </xdr:spPr>
    </xdr:pic>
    <xdr:clientData/>
  </xdr:twoCellAnchor>
  <xdr:twoCellAnchor editAs="oneCell">
    <xdr:from>
      <xdr:col>2</xdr:col>
      <xdr:colOff>57150</xdr:colOff>
      <xdr:row>42</xdr:row>
      <xdr:rowOff>600075</xdr:rowOff>
    </xdr:from>
    <xdr:to>
      <xdr:col>2</xdr:col>
      <xdr:colOff>2346198</xdr:colOff>
      <xdr:row>42</xdr:row>
      <xdr:rowOff>1191387</xdr:rowOff>
    </xdr:to>
    <xdr:pic>
      <xdr:nvPicPr>
        <xdr:cNvPr id="73" name="Рисунок 72">
          <a:hlinkClick xmlns:r="http://schemas.openxmlformats.org/officeDocument/2006/relationships" r:id="rId14"/>
          <a:extLst>
            <a:ext uri="{FF2B5EF4-FFF2-40B4-BE49-F238E27FC236}">
              <a16:creationId xmlns:a16="http://schemas.microsoft.com/office/drawing/2014/main" id="{00000000-0008-0000-0600-000049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905000" y="43224450"/>
          <a:ext cx="2289048" cy="591312"/>
        </a:xfrm>
        <a:prstGeom prst="rect">
          <a:avLst/>
        </a:prstGeom>
      </xdr:spPr>
    </xdr:pic>
    <xdr:clientData/>
  </xdr:twoCellAnchor>
  <xdr:twoCellAnchor editAs="oneCell">
    <xdr:from>
      <xdr:col>2</xdr:col>
      <xdr:colOff>276227</xdr:colOff>
      <xdr:row>9</xdr:row>
      <xdr:rowOff>47626</xdr:rowOff>
    </xdr:from>
    <xdr:to>
      <xdr:col>2</xdr:col>
      <xdr:colOff>2296342</xdr:colOff>
      <xdr:row>9</xdr:row>
      <xdr:rowOff>1123949</xdr:rowOff>
    </xdr:to>
    <xdr:pic>
      <xdr:nvPicPr>
        <xdr:cNvPr id="20" name="Рисунок 19">
          <a:hlinkClick xmlns:r="http://schemas.openxmlformats.org/officeDocument/2006/relationships" r:id="rId15"/>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181227" y="1571626"/>
          <a:ext cx="2020115" cy="1076323"/>
        </a:xfrm>
        <a:prstGeom prst="rect">
          <a:avLst/>
        </a:prstGeom>
      </xdr:spPr>
    </xdr:pic>
    <xdr:clientData/>
  </xdr:twoCellAnchor>
  <xdr:twoCellAnchor editAs="oneCell">
    <xdr:from>
      <xdr:col>2</xdr:col>
      <xdr:colOff>266702</xdr:colOff>
      <xdr:row>10</xdr:row>
      <xdr:rowOff>38101</xdr:rowOff>
    </xdr:from>
    <xdr:to>
      <xdr:col>2</xdr:col>
      <xdr:colOff>2286817</xdr:colOff>
      <xdr:row>10</xdr:row>
      <xdr:rowOff>1114424</xdr:rowOff>
    </xdr:to>
    <xdr:pic>
      <xdr:nvPicPr>
        <xdr:cNvPr id="57" name="Рисунок 56">
          <a:hlinkClick xmlns:r="http://schemas.openxmlformats.org/officeDocument/2006/relationships" r:id="rId17"/>
          <a:extLst>
            <a:ext uri="{FF2B5EF4-FFF2-40B4-BE49-F238E27FC236}">
              <a16:creationId xmlns:a16="http://schemas.microsoft.com/office/drawing/2014/main" id="{00000000-0008-0000-0600-000039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171702" y="2705101"/>
          <a:ext cx="2020115" cy="1076323"/>
        </a:xfrm>
        <a:prstGeom prst="rect">
          <a:avLst/>
        </a:prstGeom>
      </xdr:spPr>
    </xdr:pic>
    <xdr:clientData/>
  </xdr:twoCellAnchor>
  <xdr:twoCellAnchor editAs="oneCell">
    <xdr:from>
      <xdr:col>2</xdr:col>
      <xdr:colOff>228601</xdr:colOff>
      <xdr:row>12</xdr:row>
      <xdr:rowOff>47625</xdr:rowOff>
    </xdr:from>
    <xdr:to>
      <xdr:col>2</xdr:col>
      <xdr:colOff>2196663</xdr:colOff>
      <xdr:row>12</xdr:row>
      <xdr:rowOff>1114425</xdr:rowOff>
    </xdr:to>
    <xdr:pic>
      <xdr:nvPicPr>
        <xdr:cNvPr id="25" name="Рисунок 24">
          <a:hlinkClick xmlns:r="http://schemas.openxmlformats.org/officeDocument/2006/relationships" r:id="rId18"/>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133601" y="4019550"/>
          <a:ext cx="1968062" cy="1066800"/>
        </a:xfrm>
        <a:prstGeom prst="rect">
          <a:avLst/>
        </a:prstGeom>
      </xdr:spPr>
    </xdr:pic>
    <xdr:clientData/>
  </xdr:twoCellAnchor>
  <xdr:twoCellAnchor editAs="oneCell">
    <xdr:from>
      <xdr:col>2</xdr:col>
      <xdr:colOff>228601</xdr:colOff>
      <xdr:row>13</xdr:row>
      <xdr:rowOff>38100</xdr:rowOff>
    </xdr:from>
    <xdr:to>
      <xdr:col>2</xdr:col>
      <xdr:colOff>2196663</xdr:colOff>
      <xdr:row>13</xdr:row>
      <xdr:rowOff>1104900</xdr:rowOff>
    </xdr:to>
    <xdr:pic>
      <xdr:nvPicPr>
        <xdr:cNvPr id="58" name="Рисунок 57">
          <a:hlinkClick xmlns:r="http://schemas.openxmlformats.org/officeDocument/2006/relationships" r:id="rId20"/>
          <a:extLst>
            <a:ext uri="{FF2B5EF4-FFF2-40B4-BE49-F238E27FC236}">
              <a16:creationId xmlns:a16="http://schemas.microsoft.com/office/drawing/2014/main" id="{00000000-0008-0000-0600-00003A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133601" y="5153025"/>
          <a:ext cx="1968062" cy="1066800"/>
        </a:xfrm>
        <a:prstGeom prst="rect">
          <a:avLst/>
        </a:prstGeom>
      </xdr:spPr>
    </xdr:pic>
    <xdr:clientData/>
  </xdr:twoCellAnchor>
  <xdr:twoCellAnchor editAs="oneCell">
    <xdr:from>
      <xdr:col>2</xdr:col>
      <xdr:colOff>523876</xdr:colOff>
      <xdr:row>14</xdr:row>
      <xdr:rowOff>47625</xdr:rowOff>
    </xdr:from>
    <xdr:to>
      <xdr:col>2</xdr:col>
      <xdr:colOff>1876425</xdr:colOff>
      <xdr:row>14</xdr:row>
      <xdr:rowOff>1109484</xdr:rowOff>
    </xdr:to>
    <xdr:pic>
      <xdr:nvPicPr>
        <xdr:cNvPr id="26" name="Рисунок 25">
          <a:hlinkClick xmlns:r="http://schemas.openxmlformats.org/officeDocument/2006/relationships" r:id="rId21"/>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2428876" y="6305550"/>
          <a:ext cx="1352549" cy="1061859"/>
        </a:xfrm>
        <a:prstGeom prst="rect">
          <a:avLst/>
        </a:prstGeom>
      </xdr:spPr>
    </xdr:pic>
    <xdr:clientData/>
  </xdr:twoCellAnchor>
  <xdr:twoCellAnchor editAs="oneCell">
    <xdr:from>
      <xdr:col>2</xdr:col>
      <xdr:colOff>447675</xdr:colOff>
      <xdr:row>15</xdr:row>
      <xdr:rowOff>38100</xdr:rowOff>
    </xdr:from>
    <xdr:to>
      <xdr:col>2</xdr:col>
      <xdr:colOff>1895475</xdr:colOff>
      <xdr:row>15</xdr:row>
      <xdr:rowOff>1105852</xdr:rowOff>
    </xdr:to>
    <xdr:pic>
      <xdr:nvPicPr>
        <xdr:cNvPr id="37" name="Рисунок 36">
          <a:hlinkClick xmlns:r="http://schemas.openxmlformats.org/officeDocument/2006/relationships" r:id="rId23"/>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2352675" y="7439025"/>
          <a:ext cx="1447800" cy="1067752"/>
        </a:xfrm>
        <a:prstGeom prst="rect">
          <a:avLst/>
        </a:prstGeom>
      </xdr:spPr>
    </xdr:pic>
    <xdr:clientData/>
  </xdr:twoCellAnchor>
  <xdr:twoCellAnchor editAs="oneCell">
    <xdr:from>
      <xdr:col>2</xdr:col>
      <xdr:colOff>457200</xdr:colOff>
      <xdr:row>16</xdr:row>
      <xdr:rowOff>38100</xdr:rowOff>
    </xdr:from>
    <xdr:to>
      <xdr:col>2</xdr:col>
      <xdr:colOff>1857375</xdr:colOff>
      <xdr:row>16</xdr:row>
      <xdr:rowOff>1114024</xdr:rowOff>
    </xdr:to>
    <xdr:pic>
      <xdr:nvPicPr>
        <xdr:cNvPr id="39" name="Рисунок 38">
          <a:hlinkClick xmlns:r="http://schemas.openxmlformats.org/officeDocument/2006/relationships" r:id="rId25"/>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2362200" y="8582025"/>
          <a:ext cx="1400175" cy="1075924"/>
        </a:xfrm>
        <a:prstGeom prst="rect">
          <a:avLst/>
        </a:prstGeom>
      </xdr:spPr>
    </xdr:pic>
    <xdr:clientData/>
  </xdr:twoCellAnchor>
  <xdr:twoCellAnchor editAs="oneCell">
    <xdr:from>
      <xdr:col>2</xdr:col>
      <xdr:colOff>390525</xdr:colOff>
      <xdr:row>17</xdr:row>
      <xdr:rowOff>47624</xdr:rowOff>
    </xdr:from>
    <xdr:to>
      <xdr:col>2</xdr:col>
      <xdr:colOff>2038350</xdr:colOff>
      <xdr:row>17</xdr:row>
      <xdr:rowOff>1102593</xdr:rowOff>
    </xdr:to>
    <xdr:pic>
      <xdr:nvPicPr>
        <xdr:cNvPr id="41" name="Рисунок 40">
          <a:hlinkClick xmlns:r="http://schemas.openxmlformats.org/officeDocument/2006/relationships" r:id="rId27"/>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2295525" y="9734549"/>
          <a:ext cx="1647825" cy="1054969"/>
        </a:xfrm>
        <a:prstGeom prst="rect">
          <a:avLst/>
        </a:prstGeom>
      </xdr:spPr>
    </xdr:pic>
    <xdr:clientData/>
  </xdr:twoCellAnchor>
  <xdr:twoCellAnchor editAs="oneCell">
    <xdr:from>
      <xdr:col>2</xdr:col>
      <xdr:colOff>190499</xdr:colOff>
      <xdr:row>18</xdr:row>
      <xdr:rowOff>28574</xdr:rowOff>
    </xdr:from>
    <xdr:to>
      <xdr:col>2</xdr:col>
      <xdr:colOff>2237592</xdr:colOff>
      <xdr:row>18</xdr:row>
      <xdr:rowOff>1123949</xdr:rowOff>
    </xdr:to>
    <xdr:pic>
      <xdr:nvPicPr>
        <xdr:cNvPr id="42" name="Рисунок 41">
          <a:hlinkClick xmlns:r="http://schemas.openxmlformats.org/officeDocument/2006/relationships" r:id="rId29"/>
          <a:extLst>
            <a:ext uri="{FF2B5EF4-FFF2-40B4-BE49-F238E27FC236}">
              <a16:creationId xmlns:a16="http://schemas.microsoft.com/office/drawing/2014/main" id="{00000000-0008-0000-0600-00002A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2095499" y="10858499"/>
          <a:ext cx="2047093" cy="1095375"/>
        </a:xfrm>
        <a:prstGeom prst="rect">
          <a:avLst/>
        </a:prstGeom>
      </xdr:spPr>
    </xdr:pic>
    <xdr:clientData/>
  </xdr:twoCellAnchor>
  <xdr:twoCellAnchor editAs="oneCell">
    <xdr:from>
      <xdr:col>2</xdr:col>
      <xdr:colOff>685800</xdr:colOff>
      <xdr:row>20</xdr:row>
      <xdr:rowOff>38100</xdr:rowOff>
    </xdr:from>
    <xdr:to>
      <xdr:col>2</xdr:col>
      <xdr:colOff>1793079</xdr:colOff>
      <xdr:row>20</xdr:row>
      <xdr:rowOff>1123949</xdr:rowOff>
    </xdr:to>
    <xdr:pic>
      <xdr:nvPicPr>
        <xdr:cNvPr id="44" name="Рисунок 43">
          <a:hlinkClick xmlns:r="http://schemas.openxmlformats.org/officeDocument/2006/relationships" r:id="rId31"/>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2590800" y="12172950"/>
          <a:ext cx="1107279" cy="1085849"/>
        </a:xfrm>
        <a:prstGeom prst="rect">
          <a:avLst/>
        </a:prstGeom>
      </xdr:spPr>
    </xdr:pic>
    <xdr:clientData/>
  </xdr:twoCellAnchor>
  <xdr:twoCellAnchor editAs="oneCell">
    <xdr:from>
      <xdr:col>2</xdr:col>
      <xdr:colOff>685800</xdr:colOff>
      <xdr:row>21</xdr:row>
      <xdr:rowOff>38100</xdr:rowOff>
    </xdr:from>
    <xdr:to>
      <xdr:col>2</xdr:col>
      <xdr:colOff>1793079</xdr:colOff>
      <xdr:row>21</xdr:row>
      <xdr:rowOff>1123949</xdr:rowOff>
    </xdr:to>
    <xdr:pic>
      <xdr:nvPicPr>
        <xdr:cNvPr id="69" name="Рисунок 68">
          <a:hlinkClick xmlns:r="http://schemas.openxmlformats.org/officeDocument/2006/relationships" r:id="rId33"/>
          <a:extLst>
            <a:ext uri="{FF2B5EF4-FFF2-40B4-BE49-F238E27FC236}">
              <a16:creationId xmlns:a16="http://schemas.microsoft.com/office/drawing/2014/main" id="{00000000-0008-0000-0600-000045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2590800" y="13315950"/>
          <a:ext cx="1107279" cy="1085849"/>
        </a:xfrm>
        <a:prstGeom prst="rect">
          <a:avLst/>
        </a:prstGeom>
      </xdr:spPr>
    </xdr:pic>
    <xdr:clientData/>
  </xdr:twoCellAnchor>
  <xdr:twoCellAnchor editAs="oneCell">
    <xdr:from>
      <xdr:col>2</xdr:col>
      <xdr:colOff>495301</xdr:colOff>
      <xdr:row>23</xdr:row>
      <xdr:rowOff>38100</xdr:rowOff>
    </xdr:from>
    <xdr:to>
      <xdr:col>2</xdr:col>
      <xdr:colOff>1895475</xdr:colOff>
      <xdr:row>23</xdr:row>
      <xdr:rowOff>1111361</xdr:rowOff>
    </xdr:to>
    <xdr:pic>
      <xdr:nvPicPr>
        <xdr:cNvPr id="46" name="Рисунок 45">
          <a:hlinkClick xmlns:r="http://schemas.openxmlformats.org/officeDocument/2006/relationships" r:id="rId34"/>
          <a:extLst>
            <a:ext uri="{FF2B5EF4-FFF2-40B4-BE49-F238E27FC236}">
              <a16:creationId xmlns:a16="http://schemas.microsoft.com/office/drawing/2014/main" id="{00000000-0008-0000-0600-00002E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2400301" y="14620875"/>
          <a:ext cx="1400174" cy="1073261"/>
        </a:xfrm>
        <a:prstGeom prst="rect">
          <a:avLst/>
        </a:prstGeom>
      </xdr:spPr>
    </xdr:pic>
    <xdr:clientData/>
  </xdr:twoCellAnchor>
  <xdr:twoCellAnchor editAs="oneCell">
    <xdr:from>
      <xdr:col>2</xdr:col>
      <xdr:colOff>657226</xdr:colOff>
      <xdr:row>24</xdr:row>
      <xdr:rowOff>28575</xdr:rowOff>
    </xdr:from>
    <xdr:to>
      <xdr:col>2</xdr:col>
      <xdr:colOff>1724026</xdr:colOff>
      <xdr:row>24</xdr:row>
      <xdr:rowOff>1128200</xdr:rowOff>
    </xdr:to>
    <xdr:pic>
      <xdr:nvPicPr>
        <xdr:cNvPr id="47" name="Рисунок 46">
          <a:hlinkClick xmlns:r="http://schemas.openxmlformats.org/officeDocument/2006/relationships" r:id="rId36"/>
          <a:extLst>
            <a:ext uri="{FF2B5EF4-FFF2-40B4-BE49-F238E27FC236}">
              <a16:creationId xmlns:a16="http://schemas.microsoft.com/office/drawing/2014/main" id="{00000000-0008-0000-0600-00002F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2562226" y="15754350"/>
          <a:ext cx="1066800" cy="1099625"/>
        </a:xfrm>
        <a:prstGeom prst="rect">
          <a:avLst/>
        </a:prstGeom>
      </xdr:spPr>
    </xdr:pic>
    <xdr:clientData/>
  </xdr:twoCellAnchor>
  <xdr:twoCellAnchor editAs="oneCell">
    <xdr:from>
      <xdr:col>2</xdr:col>
      <xdr:colOff>695326</xdr:colOff>
      <xdr:row>25</xdr:row>
      <xdr:rowOff>38101</xdr:rowOff>
    </xdr:from>
    <xdr:to>
      <xdr:col>2</xdr:col>
      <xdr:colOff>1743076</xdr:colOff>
      <xdr:row>25</xdr:row>
      <xdr:rowOff>1128283</xdr:rowOff>
    </xdr:to>
    <xdr:pic>
      <xdr:nvPicPr>
        <xdr:cNvPr id="48" name="Рисунок 47">
          <a:hlinkClick xmlns:r="http://schemas.openxmlformats.org/officeDocument/2006/relationships" r:id="rId38"/>
          <a:extLst>
            <a:ext uri="{FF2B5EF4-FFF2-40B4-BE49-F238E27FC236}">
              <a16:creationId xmlns:a16="http://schemas.microsoft.com/office/drawing/2014/main" id="{00000000-0008-0000-0600-000030000000}"/>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2600326" y="16906876"/>
          <a:ext cx="1047750" cy="1090182"/>
        </a:xfrm>
        <a:prstGeom prst="rect">
          <a:avLst/>
        </a:prstGeom>
      </xdr:spPr>
    </xdr:pic>
    <xdr:clientData/>
  </xdr:twoCellAnchor>
  <xdr:twoCellAnchor editAs="oneCell">
    <xdr:from>
      <xdr:col>2</xdr:col>
      <xdr:colOff>657226</xdr:colOff>
      <xdr:row>26</xdr:row>
      <xdr:rowOff>28577</xdr:rowOff>
    </xdr:from>
    <xdr:to>
      <xdr:col>2</xdr:col>
      <xdr:colOff>1790700</xdr:colOff>
      <xdr:row>26</xdr:row>
      <xdr:rowOff>1130949</xdr:rowOff>
    </xdr:to>
    <xdr:pic>
      <xdr:nvPicPr>
        <xdr:cNvPr id="51" name="Рисунок 50">
          <a:hlinkClick xmlns:r="http://schemas.openxmlformats.org/officeDocument/2006/relationships" r:id="rId40"/>
          <a:extLst>
            <a:ext uri="{FF2B5EF4-FFF2-40B4-BE49-F238E27FC236}">
              <a16:creationId xmlns:a16="http://schemas.microsoft.com/office/drawing/2014/main" id="{00000000-0008-0000-0600-000033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2562226" y="18040352"/>
          <a:ext cx="1133474" cy="1102372"/>
        </a:xfrm>
        <a:prstGeom prst="rect">
          <a:avLst/>
        </a:prstGeom>
      </xdr:spPr>
    </xdr:pic>
    <xdr:clientData/>
  </xdr:twoCellAnchor>
  <xdr:twoCellAnchor editAs="oneCell">
    <xdr:from>
      <xdr:col>2</xdr:col>
      <xdr:colOff>561975</xdr:colOff>
      <xdr:row>27</xdr:row>
      <xdr:rowOff>38100</xdr:rowOff>
    </xdr:from>
    <xdr:to>
      <xdr:col>2</xdr:col>
      <xdr:colOff>1781174</xdr:colOff>
      <xdr:row>27</xdr:row>
      <xdr:rowOff>1111811</xdr:rowOff>
    </xdr:to>
    <xdr:pic>
      <xdr:nvPicPr>
        <xdr:cNvPr id="53" name="Рисунок 52">
          <a:hlinkClick xmlns:r="http://schemas.openxmlformats.org/officeDocument/2006/relationships" r:id="rId40"/>
          <a:extLst>
            <a:ext uri="{FF2B5EF4-FFF2-40B4-BE49-F238E27FC236}">
              <a16:creationId xmlns:a16="http://schemas.microsoft.com/office/drawing/2014/main" id="{00000000-0008-0000-0600-000035000000}"/>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2466975" y="19192875"/>
          <a:ext cx="1219199" cy="1073711"/>
        </a:xfrm>
        <a:prstGeom prst="rect">
          <a:avLst/>
        </a:prstGeom>
      </xdr:spPr>
    </xdr:pic>
    <xdr:clientData/>
  </xdr:twoCellAnchor>
  <xdr:twoCellAnchor editAs="oneCell">
    <xdr:from>
      <xdr:col>2</xdr:col>
      <xdr:colOff>619126</xdr:colOff>
      <xdr:row>29</xdr:row>
      <xdr:rowOff>28575</xdr:rowOff>
    </xdr:from>
    <xdr:to>
      <xdr:col>2</xdr:col>
      <xdr:colOff>1666875</xdr:colOff>
      <xdr:row>29</xdr:row>
      <xdr:rowOff>1124104</xdr:rowOff>
    </xdr:to>
    <xdr:pic>
      <xdr:nvPicPr>
        <xdr:cNvPr id="66" name="Рисунок 65">
          <a:hlinkClick xmlns:r="http://schemas.openxmlformats.org/officeDocument/2006/relationships" r:id="rId43"/>
          <a:extLst>
            <a:ext uri="{FF2B5EF4-FFF2-40B4-BE49-F238E27FC236}">
              <a16:creationId xmlns:a16="http://schemas.microsoft.com/office/drawing/2014/main" id="{00000000-0008-0000-0600-000042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2524126" y="20488275"/>
          <a:ext cx="1047749" cy="1095529"/>
        </a:xfrm>
        <a:prstGeom prst="rect">
          <a:avLst/>
        </a:prstGeom>
      </xdr:spPr>
    </xdr:pic>
    <xdr:clientData/>
  </xdr:twoCellAnchor>
  <xdr:twoCellAnchor editAs="oneCell">
    <xdr:from>
      <xdr:col>2</xdr:col>
      <xdr:colOff>57151</xdr:colOff>
      <xdr:row>33</xdr:row>
      <xdr:rowOff>295275</xdr:rowOff>
    </xdr:from>
    <xdr:to>
      <xdr:col>2</xdr:col>
      <xdr:colOff>2336841</xdr:colOff>
      <xdr:row>33</xdr:row>
      <xdr:rowOff>1524000</xdr:rowOff>
    </xdr:to>
    <xdr:pic>
      <xdr:nvPicPr>
        <xdr:cNvPr id="74" name="Рисунок 73">
          <a:hlinkClick xmlns:r="http://schemas.openxmlformats.org/officeDocument/2006/relationships" r:id="rId2"/>
          <a:extLst>
            <a:ext uri="{FF2B5EF4-FFF2-40B4-BE49-F238E27FC236}">
              <a16:creationId xmlns:a16="http://schemas.microsoft.com/office/drawing/2014/main" id="{00000000-0008-0000-0600-00004A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962151" y="25622250"/>
          <a:ext cx="2279690" cy="1228725"/>
        </a:xfrm>
        <a:prstGeom prst="rect">
          <a:avLst/>
        </a:prstGeom>
      </xdr:spPr>
    </xdr:pic>
    <xdr:clientData/>
  </xdr:twoCellAnchor>
  <xdr:twoCellAnchor editAs="oneCell">
    <xdr:from>
      <xdr:col>2</xdr:col>
      <xdr:colOff>47626</xdr:colOff>
      <xdr:row>36</xdr:row>
      <xdr:rowOff>38100</xdr:rowOff>
    </xdr:from>
    <xdr:to>
      <xdr:col>2</xdr:col>
      <xdr:colOff>2327316</xdr:colOff>
      <xdr:row>36</xdr:row>
      <xdr:rowOff>1266825</xdr:rowOff>
    </xdr:to>
    <xdr:pic>
      <xdr:nvPicPr>
        <xdr:cNvPr id="75" name="Рисунок 74">
          <a:hlinkClick xmlns:r="http://schemas.openxmlformats.org/officeDocument/2006/relationships" r:id="rId46"/>
          <a:extLst>
            <a:ext uri="{FF2B5EF4-FFF2-40B4-BE49-F238E27FC236}">
              <a16:creationId xmlns:a16="http://schemas.microsoft.com/office/drawing/2014/main" id="{00000000-0008-0000-0600-00004B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952626" y="28927425"/>
          <a:ext cx="2279690" cy="1228725"/>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55" name="Рисунок 54">
          <a:hlinkClick xmlns:r="http://schemas.openxmlformats.org/officeDocument/2006/relationships" r:id="rId47"/>
          <a:extLst>
            <a:ext uri="{FF2B5EF4-FFF2-40B4-BE49-F238E27FC236}">
              <a16:creationId xmlns:a16="http://schemas.microsoft.com/office/drawing/2014/main" id="{00000000-0008-0000-0600-000037000000}"/>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1162050</xdr:colOff>
      <xdr:row>2</xdr:row>
      <xdr:rowOff>57150</xdr:rowOff>
    </xdr:from>
    <xdr:to>
      <xdr:col>2</xdr:col>
      <xdr:colOff>695325</xdr:colOff>
      <xdr:row>4</xdr:row>
      <xdr:rowOff>28575</xdr:rowOff>
    </xdr:to>
    <xdr:pic>
      <xdr:nvPicPr>
        <xdr:cNvPr id="6" name="Рисунок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1219200" y="342900"/>
          <a:ext cx="1381125" cy="4286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76201</xdr:colOff>
      <xdr:row>47</xdr:row>
      <xdr:rowOff>638175</xdr:rowOff>
    </xdr:from>
    <xdr:to>
      <xdr:col>2</xdr:col>
      <xdr:colOff>2317011</xdr:colOff>
      <xdr:row>47</xdr:row>
      <xdr:rowOff>638176</xdr:rowOff>
    </xdr:to>
    <xdr:pic>
      <xdr:nvPicPr>
        <xdr:cNvPr id="44" name="Рисунок 43">
          <a:hlinkClick xmlns:r="http://schemas.openxmlformats.org/officeDocument/2006/relationships" r:id="rId1"/>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24051" y="5667375"/>
          <a:ext cx="2240810" cy="504826"/>
        </a:xfrm>
        <a:prstGeom prst="rect">
          <a:avLst/>
        </a:prstGeom>
      </xdr:spPr>
    </xdr:pic>
    <xdr:clientData/>
  </xdr:twoCellAnchor>
  <xdr:twoCellAnchor editAs="oneCell">
    <xdr:from>
      <xdr:col>2</xdr:col>
      <xdr:colOff>114300</xdr:colOff>
      <xdr:row>46</xdr:row>
      <xdr:rowOff>657225</xdr:rowOff>
    </xdr:from>
    <xdr:to>
      <xdr:col>2</xdr:col>
      <xdr:colOff>2286000</xdr:colOff>
      <xdr:row>46</xdr:row>
      <xdr:rowOff>1086136</xdr:rowOff>
    </xdr:to>
    <xdr:pic>
      <xdr:nvPicPr>
        <xdr:cNvPr id="52" name="Рисунок 51">
          <a:hlinkClick xmlns:r="http://schemas.openxmlformats.org/officeDocument/2006/relationships" r:id="rId3"/>
          <a:extLst>
            <a:ext uri="{FF2B5EF4-FFF2-40B4-BE49-F238E27FC236}">
              <a16:creationId xmlns:a16="http://schemas.microsoft.com/office/drawing/2014/main" id="{00000000-0008-0000-0700-00003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62150" y="30841950"/>
          <a:ext cx="2171700" cy="428911"/>
        </a:xfrm>
        <a:prstGeom prst="rect">
          <a:avLst/>
        </a:prstGeom>
      </xdr:spPr>
    </xdr:pic>
    <xdr:clientData/>
  </xdr:twoCellAnchor>
  <xdr:twoCellAnchor editAs="oneCell">
    <xdr:from>
      <xdr:col>2</xdr:col>
      <xdr:colOff>76201</xdr:colOff>
      <xdr:row>47</xdr:row>
      <xdr:rowOff>628650</xdr:rowOff>
    </xdr:from>
    <xdr:to>
      <xdr:col>2</xdr:col>
      <xdr:colOff>2317011</xdr:colOff>
      <xdr:row>47</xdr:row>
      <xdr:rowOff>1133476</xdr:rowOff>
    </xdr:to>
    <xdr:pic>
      <xdr:nvPicPr>
        <xdr:cNvPr id="53" name="Рисунок 52">
          <a:hlinkClick xmlns:r="http://schemas.openxmlformats.org/officeDocument/2006/relationships" r:id="rId1"/>
          <a:extLst>
            <a:ext uri="{FF2B5EF4-FFF2-40B4-BE49-F238E27FC236}">
              <a16:creationId xmlns:a16="http://schemas.microsoft.com/office/drawing/2014/main" id="{00000000-0008-0000-07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24051" y="32594550"/>
          <a:ext cx="2240810" cy="504826"/>
        </a:xfrm>
        <a:prstGeom prst="rect">
          <a:avLst/>
        </a:prstGeom>
      </xdr:spPr>
    </xdr:pic>
    <xdr:clientData/>
  </xdr:twoCellAnchor>
  <xdr:twoCellAnchor editAs="oneCell">
    <xdr:from>
      <xdr:col>2</xdr:col>
      <xdr:colOff>66675</xdr:colOff>
      <xdr:row>48</xdr:row>
      <xdr:rowOff>657225</xdr:rowOff>
    </xdr:from>
    <xdr:to>
      <xdr:col>2</xdr:col>
      <xdr:colOff>2307485</xdr:colOff>
      <xdr:row>48</xdr:row>
      <xdr:rowOff>1162051</xdr:rowOff>
    </xdr:to>
    <xdr:pic>
      <xdr:nvPicPr>
        <xdr:cNvPr id="54" name="Рисунок 53">
          <a:hlinkClick xmlns:r="http://schemas.openxmlformats.org/officeDocument/2006/relationships" r:id="rId5"/>
          <a:extLst>
            <a:ext uri="{FF2B5EF4-FFF2-40B4-BE49-F238E27FC236}">
              <a16:creationId xmlns:a16="http://schemas.microsoft.com/office/drawing/2014/main" id="{00000000-0008-0000-07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4525" y="34404300"/>
          <a:ext cx="2240810" cy="504826"/>
        </a:xfrm>
        <a:prstGeom prst="rect">
          <a:avLst/>
        </a:prstGeom>
      </xdr:spPr>
    </xdr:pic>
    <xdr:clientData/>
  </xdr:twoCellAnchor>
  <xdr:twoCellAnchor editAs="oneCell">
    <xdr:from>
      <xdr:col>2</xdr:col>
      <xdr:colOff>85725</xdr:colOff>
      <xdr:row>49</xdr:row>
      <xdr:rowOff>600075</xdr:rowOff>
    </xdr:from>
    <xdr:to>
      <xdr:col>2</xdr:col>
      <xdr:colOff>2326535</xdr:colOff>
      <xdr:row>49</xdr:row>
      <xdr:rowOff>1104901</xdr:rowOff>
    </xdr:to>
    <xdr:pic>
      <xdr:nvPicPr>
        <xdr:cNvPr id="55" name="Рисунок 54">
          <a:hlinkClick xmlns:r="http://schemas.openxmlformats.org/officeDocument/2006/relationships" r:id="rId6"/>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33575" y="36128325"/>
          <a:ext cx="2240810" cy="504826"/>
        </a:xfrm>
        <a:prstGeom prst="rect">
          <a:avLst/>
        </a:prstGeom>
      </xdr:spPr>
    </xdr:pic>
    <xdr:clientData/>
  </xdr:twoCellAnchor>
  <xdr:twoCellAnchor editAs="oneCell">
    <xdr:from>
      <xdr:col>2</xdr:col>
      <xdr:colOff>76200</xdr:colOff>
      <xdr:row>53</xdr:row>
      <xdr:rowOff>638175</xdr:rowOff>
    </xdr:from>
    <xdr:to>
      <xdr:col>2</xdr:col>
      <xdr:colOff>2317010</xdr:colOff>
      <xdr:row>53</xdr:row>
      <xdr:rowOff>1143001</xdr:rowOff>
    </xdr:to>
    <xdr:pic>
      <xdr:nvPicPr>
        <xdr:cNvPr id="57" name="Рисунок 56">
          <a:hlinkClick xmlns:r="http://schemas.openxmlformats.org/officeDocument/2006/relationships" r:id="rId7"/>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24050" y="39890700"/>
          <a:ext cx="2240810" cy="504826"/>
        </a:xfrm>
        <a:prstGeom prst="rect">
          <a:avLst/>
        </a:prstGeom>
      </xdr:spPr>
    </xdr:pic>
    <xdr:clientData/>
  </xdr:twoCellAnchor>
  <xdr:twoCellAnchor editAs="oneCell">
    <xdr:from>
      <xdr:col>2</xdr:col>
      <xdr:colOff>295276</xdr:colOff>
      <xdr:row>55</xdr:row>
      <xdr:rowOff>57150</xdr:rowOff>
    </xdr:from>
    <xdr:to>
      <xdr:col>2</xdr:col>
      <xdr:colOff>2107446</xdr:colOff>
      <xdr:row>55</xdr:row>
      <xdr:rowOff>1076325</xdr:rowOff>
    </xdr:to>
    <xdr:pic>
      <xdr:nvPicPr>
        <xdr:cNvPr id="49" name="Рисунок 48">
          <a:hlinkClick xmlns:r="http://schemas.openxmlformats.org/officeDocument/2006/relationships" r:id="rId8"/>
          <a:extLst>
            <a:ext uri="{FF2B5EF4-FFF2-40B4-BE49-F238E27FC236}">
              <a16:creationId xmlns:a16="http://schemas.microsoft.com/office/drawing/2014/main" id="{00000000-0008-0000-0700-00003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143126" y="1524000"/>
          <a:ext cx="1812170" cy="1019175"/>
        </a:xfrm>
        <a:prstGeom prst="rect">
          <a:avLst/>
        </a:prstGeom>
      </xdr:spPr>
    </xdr:pic>
    <xdr:clientData/>
  </xdr:twoCellAnchor>
  <xdr:twoCellAnchor editAs="oneCell">
    <xdr:from>
      <xdr:col>2</xdr:col>
      <xdr:colOff>114301</xdr:colOff>
      <xdr:row>45</xdr:row>
      <xdr:rowOff>657225</xdr:rowOff>
    </xdr:from>
    <xdr:to>
      <xdr:col>2</xdr:col>
      <xdr:colOff>2286001</xdr:colOff>
      <xdr:row>45</xdr:row>
      <xdr:rowOff>1086136</xdr:rowOff>
    </xdr:to>
    <xdr:pic>
      <xdr:nvPicPr>
        <xdr:cNvPr id="61" name="Рисунок 60">
          <a:hlinkClick xmlns:r="http://schemas.openxmlformats.org/officeDocument/2006/relationships" r:id="rId10"/>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62151" y="32489775"/>
          <a:ext cx="2171700" cy="428911"/>
        </a:xfrm>
        <a:prstGeom prst="rect">
          <a:avLst/>
        </a:prstGeom>
      </xdr:spPr>
    </xdr:pic>
    <xdr:clientData/>
  </xdr:twoCellAnchor>
  <xdr:twoCellAnchor editAs="oneCell">
    <xdr:from>
      <xdr:col>2</xdr:col>
      <xdr:colOff>38100</xdr:colOff>
      <xdr:row>43</xdr:row>
      <xdr:rowOff>638175</xdr:rowOff>
    </xdr:from>
    <xdr:to>
      <xdr:col>2</xdr:col>
      <xdr:colOff>2333625</xdr:colOff>
      <xdr:row>43</xdr:row>
      <xdr:rowOff>1067225</xdr:rowOff>
    </xdr:to>
    <xdr:pic>
      <xdr:nvPicPr>
        <xdr:cNvPr id="23" name="Рисунок 22">
          <a:hlinkClick xmlns:r="http://schemas.openxmlformats.org/officeDocument/2006/relationships" r:id="rId11"/>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885950" y="32470725"/>
          <a:ext cx="2295525" cy="429050"/>
        </a:xfrm>
        <a:prstGeom prst="rect">
          <a:avLst/>
        </a:prstGeom>
      </xdr:spPr>
    </xdr:pic>
    <xdr:clientData/>
  </xdr:twoCellAnchor>
  <xdr:twoCellAnchor editAs="oneCell">
    <xdr:from>
      <xdr:col>2</xdr:col>
      <xdr:colOff>76200</xdr:colOff>
      <xdr:row>52</xdr:row>
      <xdr:rowOff>638175</xdr:rowOff>
    </xdr:from>
    <xdr:to>
      <xdr:col>2</xdr:col>
      <xdr:colOff>2317010</xdr:colOff>
      <xdr:row>52</xdr:row>
      <xdr:rowOff>1143001</xdr:rowOff>
    </xdr:to>
    <xdr:pic>
      <xdr:nvPicPr>
        <xdr:cNvPr id="63" name="Рисунок 62">
          <a:hlinkClick xmlns:r="http://schemas.openxmlformats.org/officeDocument/2006/relationships" r:id="rId13"/>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24050" y="43319700"/>
          <a:ext cx="2240810" cy="504826"/>
        </a:xfrm>
        <a:prstGeom prst="rect">
          <a:avLst/>
        </a:prstGeom>
      </xdr:spPr>
    </xdr:pic>
    <xdr:clientData/>
  </xdr:twoCellAnchor>
  <xdr:twoCellAnchor editAs="oneCell">
    <xdr:from>
      <xdr:col>2</xdr:col>
      <xdr:colOff>104775</xdr:colOff>
      <xdr:row>51</xdr:row>
      <xdr:rowOff>685800</xdr:rowOff>
    </xdr:from>
    <xdr:to>
      <xdr:col>2</xdr:col>
      <xdr:colOff>2276475</xdr:colOff>
      <xdr:row>51</xdr:row>
      <xdr:rowOff>1114711</xdr:rowOff>
    </xdr:to>
    <xdr:pic>
      <xdr:nvPicPr>
        <xdr:cNvPr id="71" name="Рисунок 70">
          <a:hlinkClick xmlns:r="http://schemas.openxmlformats.org/officeDocument/2006/relationships" r:id="rId14"/>
          <a:extLst>
            <a:ext uri="{FF2B5EF4-FFF2-40B4-BE49-F238E27FC236}">
              <a16:creationId xmlns:a16="http://schemas.microsoft.com/office/drawing/2014/main" id="{00000000-0008-0000-0700-00004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52625" y="43367325"/>
          <a:ext cx="2171700" cy="428911"/>
        </a:xfrm>
        <a:prstGeom prst="rect">
          <a:avLst/>
        </a:prstGeom>
      </xdr:spPr>
    </xdr:pic>
    <xdr:clientData/>
  </xdr:twoCellAnchor>
  <xdr:twoCellAnchor editAs="oneCell">
    <xdr:from>
      <xdr:col>2</xdr:col>
      <xdr:colOff>428626</xdr:colOff>
      <xdr:row>23</xdr:row>
      <xdr:rowOff>19051</xdr:rowOff>
    </xdr:from>
    <xdr:to>
      <xdr:col>2</xdr:col>
      <xdr:colOff>2009776</xdr:colOff>
      <xdr:row>23</xdr:row>
      <xdr:rowOff>1137091</xdr:rowOff>
    </xdr:to>
    <xdr:pic>
      <xdr:nvPicPr>
        <xdr:cNvPr id="25" name="Рисунок 24">
          <a:hlinkClick xmlns:r="http://schemas.openxmlformats.org/officeDocument/2006/relationships" r:id="rId15"/>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276476" y="25812751"/>
          <a:ext cx="1581150" cy="1118040"/>
        </a:xfrm>
        <a:prstGeom prst="rect">
          <a:avLst/>
        </a:prstGeom>
      </xdr:spPr>
    </xdr:pic>
    <xdr:clientData/>
  </xdr:twoCellAnchor>
  <xdr:twoCellAnchor editAs="oneCell">
    <xdr:from>
      <xdr:col>1</xdr:col>
      <xdr:colOff>0</xdr:colOff>
      <xdr:row>34</xdr:row>
      <xdr:rowOff>9525</xdr:rowOff>
    </xdr:from>
    <xdr:to>
      <xdr:col>1</xdr:col>
      <xdr:colOff>666750</xdr:colOff>
      <xdr:row>34</xdr:row>
      <xdr:rowOff>676275</xdr:rowOff>
    </xdr:to>
    <xdr:pic>
      <xdr:nvPicPr>
        <xdr:cNvPr id="103" name="Рисунок 102">
          <a:extLst>
            <a:ext uri="{FF2B5EF4-FFF2-40B4-BE49-F238E27FC236}">
              <a16:creationId xmlns:a16="http://schemas.microsoft.com/office/drawing/2014/main" id="{00000000-0008-0000-0700-000067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7150" y="44472225"/>
          <a:ext cx="666750" cy="666750"/>
        </a:xfrm>
        <a:prstGeom prst="rect">
          <a:avLst/>
        </a:prstGeom>
      </xdr:spPr>
    </xdr:pic>
    <xdr:clientData/>
  </xdr:twoCellAnchor>
  <xdr:twoCellAnchor editAs="oneCell">
    <xdr:from>
      <xdr:col>2</xdr:col>
      <xdr:colOff>381000</xdr:colOff>
      <xdr:row>9</xdr:row>
      <xdr:rowOff>28575</xdr:rowOff>
    </xdr:from>
    <xdr:to>
      <xdr:col>2</xdr:col>
      <xdr:colOff>2185560</xdr:colOff>
      <xdr:row>9</xdr:row>
      <xdr:rowOff>1123950</xdr:rowOff>
    </xdr:to>
    <xdr:pic>
      <xdr:nvPicPr>
        <xdr:cNvPr id="15" name="Рисунок 14">
          <a:hlinkClick xmlns:r="http://schemas.openxmlformats.org/officeDocument/2006/relationships" r:id="rId18"/>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286000" y="1552575"/>
          <a:ext cx="1804560" cy="1095375"/>
        </a:xfrm>
        <a:prstGeom prst="rect">
          <a:avLst/>
        </a:prstGeom>
      </xdr:spPr>
    </xdr:pic>
    <xdr:clientData/>
  </xdr:twoCellAnchor>
  <xdr:twoCellAnchor editAs="oneCell">
    <xdr:from>
      <xdr:col>2</xdr:col>
      <xdr:colOff>381000</xdr:colOff>
      <xdr:row>10</xdr:row>
      <xdr:rowOff>28574</xdr:rowOff>
    </xdr:from>
    <xdr:to>
      <xdr:col>2</xdr:col>
      <xdr:colOff>2185560</xdr:colOff>
      <xdr:row>10</xdr:row>
      <xdr:rowOff>1123949</xdr:rowOff>
    </xdr:to>
    <xdr:pic>
      <xdr:nvPicPr>
        <xdr:cNvPr id="74" name="Рисунок 73">
          <a:hlinkClick xmlns:r="http://schemas.openxmlformats.org/officeDocument/2006/relationships" r:id="rId20"/>
          <a:extLst>
            <a:ext uri="{FF2B5EF4-FFF2-40B4-BE49-F238E27FC236}">
              <a16:creationId xmlns:a16="http://schemas.microsoft.com/office/drawing/2014/main" id="{00000000-0008-0000-0700-00004A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286000" y="2695574"/>
          <a:ext cx="1804560" cy="1095375"/>
        </a:xfrm>
        <a:prstGeom prst="rect">
          <a:avLst/>
        </a:prstGeom>
      </xdr:spPr>
    </xdr:pic>
    <xdr:clientData/>
  </xdr:twoCellAnchor>
  <xdr:twoCellAnchor editAs="oneCell">
    <xdr:from>
      <xdr:col>2</xdr:col>
      <xdr:colOff>200025</xdr:colOff>
      <xdr:row>12</xdr:row>
      <xdr:rowOff>47625</xdr:rowOff>
    </xdr:from>
    <xdr:to>
      <xdr:col>2</xdr:col>
      <xdr:colOff>2219325</xdr:colOff>
      <xdr:row>12</xdr:row>
      <xdr:rowOff>1118006</xdr:rowOff>
    </xdr:to>
    <xdr:pic>
      <xdr:nvPicPr>
        <xdr:cNvPr id="32" name="Рисунок 31">
          <a:hlinkClick xmlns:r="http://schemas.openxmlformats.org/officeDocument/2006/relationships" r:id="rId21"/>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22" cstate="print">
          <a:extLst>
            <a:ext uri="{BEBA8EAE-BF5A-486C-A8C5-ECC9F3942E4B}">
              <a14:imgProps xmlns:a14="http://schemas.microsoft.com/office/drawing/2010/main">
                <a14:imgLayer r:embed="rId23">
                  <a14:imgEffect>
                    <a14:saturation sat="0"/>
                  </a14:imgEffect>
                </a14:imgLayer>
              </a14:imgProps>
            </a:ext>
            <a:ext uri="{28A0092B-C50C-407E-A947-70E740481C1C}">
              <a14:useLocalDpi xmlns:a14="http://schemas.microsoft.com/office/drawing/2010/main" val="0"/>
            </a:ext>
          </a:extLst>
        </a:blip>
        <a:stretch>
          <a:fillRect/>
        </a:stretch>
      </xdr:blipFill>
      <xdr:spPr>
        <a:xfrm>
          <a:off x="2105025" y="4019550"/>
          <a:ext cx="2019300" cy="1070381"/>
        </a:xfrm>
        <a:prstGeom prst="rect">
          <a:avLst/>
        </a:prstGeom>
      </xdr:spPr>
    </xdr:pic>
    <xdr:clientData/>
  </xdr:twoCellAnchor>
  <xdr:twoCellAnchor editAs="oneCell">
    <xdr:from>
      <xdr:col>2</xdr:col>
      <xdr:colOff>352425</xdr:colOff>
      <xdr:row>13</xdr:row>
      <xdr:rowOff>28575</xdr:rowOff>
    </xdr:from>
    <xdr:to>
      <xdr:col>2</xdr:col>
      <xdr:colOff>2076450</xdr:colOff>
      <xdr:row>13</xdr:row>
      <xdr:rowOff>1113863</xdr:rowOff>
    </xdr:to>
    <xdr:pic>
      <xdr:nvPicPr>
        <xdr:cNvPr id="35" name="Рисунок 34">
          <a:hlinkClick xmlns:r="http://schemas.openxmlformats.org/officeDocument/2006/relationships" r:id="rId24"/>
          <a:extLst>
            <a:ext uri="{FF2B5EF4-FFF2-40B4-BE49-F238E27FC236}">
              <a16:creationId xmlns:a16="http://schemas.microsoft.com/office/drawing/2014/main" id="{00000000-0008-0000-0700-000023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2257425" y="5143500"/>
          <a:ext cx="1724025" cy="1085288"/>
        </a:xfrm>
        <a:prstGeom prst="rect">
          <a:avLst/>
        </a:prstGeom>
      </xdr:spPr>
    </xdr:pic>
    <xdr:clientData/>
  </xdr:twoCellAnchor>
  <xdr:twoCellAnchor editAs="oneCell">
    <xdr:from>
      <xdr:col>2</xdr:col>
      <xdr:colOff>333375</xdr:colOff>
      <xdr:row>14</xdr:row>
      <xdr:rowOff>28575</xdr:rowOff>
    </xdr:from>
    <xdr:to>
      <xdr:col>2</xdr:col>
      <xdr:colOff>2137935</xdr:colOff>
      <xdr:row>14</xdr:row>
      <xdr:rowOff>1123950</xdr:rowOff>
    </xdr:to>
    <xdr:pic>
      <xdr:nvPicPr>
        <xdr:cNvPr id="77" name="Рисунок 76">
          <a:hlinkClick xmlns:r="http://schemas.openxmlformats.org/officeDocument/2006/relationships" r:id="rId26"/>
          <a:extLst>
            <a:ext uri="{FF2B5EF4-FFF2-40B4-BE49-F238E27FC236}">
              <a16:creationId xmlns:a16="http://schemas.microsoft.com/office/drawing/2014/main" id="{00000000-0008-0000-0700-00004D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2238375" y="7429500"/>
          <a:ext cx="1804560" cy="1095375"/>
        </a:xfrm>
        <a:prstGeom prst="rect">
          <a:avLst/>
        </a:prstGeom>
      </xdr:spPr>
    </xdr:pic>
    <xdr:clientData/>
  </xdr:twoCellAnchor>
  <xdr:twoCellAnchor editAs="oneCell">
    <xdr:from>
      <xdr:col>2</xdr:col>
      <xdr:colOff>266701</xdr:colOff>
      <xdr:row>16</xdr:row>
      <xdr:rowOff>28576</xdr:rowOff>
    </xdr:from>
    <xdr:to>
      <xdr:col>2</xdr:col>
      <xdr:colOff>2190751</xdr:colOff>
      <xdr:row>16</xdr:row>
      <xdr:rowOff>1123230</xdr:rowOff>
    </xdr:to>
    <xdr:pic>
      <xdr:nvPicPr>
        <xdr:cNvPr id="80" name="Рисунок 79">
          <a:hlinkClick xmlns:r="http://schemas.openxmlformats.org/officeDocument/2006/relationships" r:id="rId28"/>
          <a:extLst>
            <a:ext uri="{FF2B5EF4-FFF2-40B4-BE49-F238E27FC236}">
              <a16:creationId xmlns:a16="http://schemas.microsoft.com/office/drawing/2014/main" id="{00000000-0008-0000-0700-000050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2171701" y="12001501"/>
          <a:ext cx="1924050" cy="1094654"/>
        </a:xfrm>
        <a:prstGeom prst="rect">
          <a:avLst/>
        </a:prstGeom>
      </xdr:spPr>
    </xdr:pic>
    <xdr:clientData/>
  </xdr:twoCellAnchor>
  <xdr:twoCellAnchor editAs="oneCell">
    <xdr:from>
      <xdr:col>2</xdr:col>
      <xdr:colOff>266701</xdr:colOff>
      <xdr:row>18</xdr:row>
      <xdr:rowOff>28576</xdr:rowOff>
    </xdr:from>
    <xdr:to>
      <xdr:col>2</xdr:col>
      <xdr:colOff>2190751</xdr:colOff>
      <xdr:row>18</xdr:row>
      <xdr:rowOff>1123230</xdr:rowOff>
    </xdr:to>
    <xdr:pic>
      <xdr:nvPicPr>
        <xdr:cNvPr id="81" name="Рисунок 80">
          <a:hlinkClick xmlns:r="http://schemas.openxmlformats.org/officeDocument/2006/relationships" r:id="rId30"/>
          <a:extLst>
            <a:ext uri="{FF2B5EF4-FFF2-40B4-BE49-F238E27FC236}">
              <a16:creationId xmlns:a16="http://schemas.microsoft.com/office/drawing/2014/main" id="{00000000-0008-0000-0700-000051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2171701" y="13144501"/>
          <a:ext cx="1924050" cy="1094654"/>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83" name="Рисунок 82">
          <a:hlinkClick xmlns:r="http://schemas.openxmlformats.org/officeDocument/2006/relationships" r:id="rId31"/>
          <a:extLst>
            <a:ext uri="{FF2B5EF4-FFF2-40B4-BE49-F238E27FC236}">
              <a16:creationId xmlns:a16="http://schemas.microsoft.com/office/drawing/2014/main" id="{00000000-0008-0000-0700-000053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2</xdr:col>
      <xdr:colOff>495300</xdr:colOff>
      <xdr:row>19</xdr:row>
      <xdr:rowOff>19050</xdr:rowOff>
    </xdr:from>
    <xdr:to>
      <xdr:col>2</xdr:col>
      <xdr:colOff>1914525</xdr:colOff>
      <xdr:row>19</xdr:row>
      <xdr:rowOff>1132977</xdr:rowOff>
    </xdr:to>
    <xdr:pic>
      <xdr:nvPicPr>
        <xdr:cNvPr id="2" name="Рисунок 1">
          <a:hlinkClick xmlns:r="http://schemas.openxmlformats.org/officeDocument/2006/relationships" r:id="rId33"/>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2400300" y="14277975"/>
          <a:ext cx="1419225" cy="1113927"/>
        </a:xfrm>
        <a:prstGeom prst="rect">
          <a:avLst/>
        </a:prstGeom>
      </xdr:spPr>
    </xdr:pic>
    <xdr:clientData/>
  </xdr:twoCellAnchor>
  <xdr:twoCellAnchor editAs="oneCell">
    <xdr:from>
      <xdr:col>2</xdr:col>
      <xdr:colOff>200026</xdr:colOff>
      <xdr:row>21</xdr:row>
      <xdr:rowOff>38102</xdr:rowOff>
    </xdr:from>
    <xdr:to>
      <xdr:col>2</xdr:col>
      <xdr:colOff>2209800</xdr:colOff>
      <xdr:row>21</xdr:row>
      <xdr:rowOff>1114448</xdr:rowOff>
    </xdr:to>
    <xdr:pic>
      <xdr:nvPicPr>
        <xdr:cNvPr id="16" name="Рисунок 15">
          <a:hlinkClick xmlns:r="http://schemas.openxmlformats.org/officeDocument/2006/relationships" r:id="rId35"/>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2105026" y="21155027"/>
          <a:ext cx="2009774" cy="1076346"/>
        </a:xfrm>
        <a:prstGeom prst="rect">
          <a:avLst/>
        </a:prstGeom>
      </xdr:spPr>
    </xdr:pic>
    <xdr:clientData/>
  </xdr:twoCellAnchor>
  <xdr:twoCellAnchor editAs="oneCell">
    <xdr:from>
      <xdr:col>2</xdr:col>
      <xdr:colOff>628651</xdr:colOff>
      <xdr:row>25</xdr:row>
      <xdr:rowOff>19051</xdr:rowOff>
    </xdr:from>
    <xdr:to>
      <xdr:col>2</xdr:col>
      <xdr:colOff>1851025</xdr:colOff>
      <xdr:row>25</xdr:row>
      <xdr:rowOff>1133475</xdr:rowOff>
    </xdr:to>
    <xdr:pic>
      <xdr:nvPicPr>
        <xdr:cNvPr id="8" name="Рисунок 7">
          <a:hlinkClick xmlns:r="http://schemas.openxmlformats.org/officeDocument/2006/relationships" r:id="rId3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2533651" y="27174826"/>
          <a:ext cx="1222374" cy="1114424"/>
        </a:xfrm>
        <a:prstGeom prst="rect">
          <a:avLst/>
        </a:prstGeom>
      </xdr:spPr>
    </xdr:pic>
    <xdr:clientData/>
  </xdr:twoCellAnchor>
  <xdr:twoCellAnchor editAs="oneCell">
    <xdr:from>
      <xdr:col>2</xdr:col>
      <xdr:colOff>638176</xdr:colOff>
      <xdr:row>26</xdr:row>
      <xdr:rowOff>19051</xdr:rowOff>
    </xdr:from>
    <xdr:to>
      <xdr:col>2</xdr:col>
      <xdr:colOff>1860550</xdr:colOff>
      <xdr:row>26</xdr:row>
      <xdr:rowOff>1133475</xdr:rowOff>
    </xdr:to>
    <xdr:pic>
      <xdr:nvPicPr>
        <xdr:cNvPr id="64" name="Рисунок 63">
          <a:hlinkClick xmlns:r="http://schemas.openxmlformats.org/officeDocument/2006/relationships" r:id="rId39"/>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2543176" y="28317826"/>
          <a:ext cx="1222374" cy="1114424"/>
        </a:xfrm>
        <a:prstGeom prst="rect">
          <a:avLst/>
        </a:prstGeom>
      </xdr:spPr>
    </xdr:pic>
    <xdr:clientData/>
  </xdr:twoCellAnchor>
  <xdr:twoCellAnchor editAs="oneCell">
    <xdr:from>
      <xdr:col>2</xdr:col>
      <xdr:colOff>628651</xdr:colOff>
      <xdr:row>28</xdr:row>
      <xdr:rowOff>19051</xdr:rowOff>
    </xdr:from>
    <xdr:to>
      <xdr:col>2</xdr:col>
      <xdr:colOff>1851025</xdr:colOff>
      <xdr:row>28</xdr:row>
      <xdr:rowOff>1133475</xdr:rowOff>
    </xdr:to>
    <xdr:pic>
      <xdr:nvPicPr>
        <xdr:cNvPr id="65" name="Рисунок 64">
          <a:hlinkClick xmlns:r="http://schemas.openxmlformats.org/officeDocument/2006/relationships" r:id="rId40"/>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2533651" y="29622751"/>
          <a:ext cx="1222374" cy="1114424"/>
        </a:xfrm>
        <a:prstGeom prst="rect">
          <a:avLst/>
        </a:prstGeom>
      </xdr:spPr>
    </xdr:pic>
    <xdr:clientData/>
  </xdr:twoCellAnchor>
  <xdr:twoCellAnchor editAs="oneCell">
    <xdr:from>
      <xdr:col>2</xdr:col>
      <xdr:colOff>638177</xdr:colOff>
      <xdr:row>29</xdr:row>
      <xdr:rowOff>28577</xdr:rowOff>
    </xdr:from>
    <xdr:to>
      <xdr:col>2</xdr:col>
      <xdr:colOff>1850941</xdr:colOff>
      <xdr:row>29</xdr:row>
      <xdr:rowOff>1133475</xdr:rowOff>
    </xdr:to>
    <xdr:pic>
      <xdr:nvPicPr>
        <xdr:cNvPr id="17" name="Рисунок 16">
          <a:hlinkClick xmlns:r="http://schemas.openxmlformats.org/officeDocument/2006/relationships" r:id="rId41"/>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2543177" y="31918277"/>
          <a:ext cx="1212764" cy="1104898"/>
        </a:xfrm>
        <a:prstGeom prst="rect">
          <a:avLst/>
        </a:prstGeom>
      </xdr:spPr>
    </xdr:pic>
    <xdr:clientData/>
  </xdr:twoCellAnchor>
  <xdr:twoCellAnchor editAs="oneCell">
    <xdr:from>
      <xdr:col>2</xdr:col>
      <xdr:colOff>628650</xdr:colOff>
      <xdr:row>30</xdr:row>
      <xdr:rowOff>19050</xdr:rowOff>
    </xdr:from>
    <xdr:to>
      <xdr:col>2</xdr:col>
      <xdr:colOff>1851024</xdr:colOff>
      <xdr:row>30</xdr:row>
      <xdr:rowOff>1133474</xdr:rowOff>
    </xdr:to>
    <xdr:pic>
      <xdr:nvPicPr>
        <xdr:cNvPr id="68" name="Рисунок 67">
          <a:hlinkClick xmlns:r="http://schemas.openxmlformats.org/officeDocument/2006/relationships" r:id="rId43"/>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2533650" y="33051750"/>
          <a:ext cx="1222374" cy="1114424"/>
        </a:xfrm>
        <a:prstGeom prst="rect">
          <a:avLst/>
        </a:prstGeom>
      </xdr:spPr>
    </xdr:pic>
    <xdr:clientData/>
  </xdr:twoCellAnchor>
  <xdr:twoCellAnchor editAs="oneCell">
    <xdr:from>
      <xdr:col>2</xdr:col>
      <xdr:colOff>590550</xdr:colOff>
      <xdr:row>31</xdr:row>
      <xdr:rowOff>19050</xdr:rowOff>
    </xdr:from>
    <xdr:to>
      <xdr:col>2</xdr:col>
      <xdr:colOff>1812924</xdr:colOff>
      <xdr:row>31</xdr:row>
      <xdr:rowOff>1133474</xdr:rowOff>
    </xdr:to>
    <xdr:pic>
      <xdr:nvPicPr>
        <xdr:cNvPr id="79" name="Рисунок 78">
          <a:hlinkClick xmlns:r="http://schemas.openxmlformats.org/officeDocument/2006/relationships" r:id="rId44"/>
          <a:extLst>
            <a:ext uri="{FF2B5EF4-FFF2-40B4-BE49-F238E27FC236}">
              <a16:creationId xmlns:a16="http://schemas.microsoft.com/office/drawing/2014/main" id="{00000000-0008-0000-0700-00004F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2495550" y="38766750"/>
          <a:ext cx="1222374" cy="1114424"/>
        </a:xfrm>
        <a:prstGeom prst="rect">
          <a:avLst/>
        </a:prstGeom>
      </xdr:spPr>
    </xdr:pic>
    <xdr:clientData/>
  </xdr:twoCellAnchor>
  <xdr:twoCellAnchor editAs="oneCell">
    <xdr:from>
      <xdr:col>2</xdr:col>
      <xdr:colOff>676275</xdr:colOff>
      <xdr:row>33</xdr:row>
      <xdr:rowOff>9525</xdr:rowOff>
    </xdr:from>
    <xdr:to>
      <xdr:col>2</xdr:col>
      <xdr:colOff>1809750</xdr:colOff>
      <xdr:row>34</xdr:row>
      <xdr:rowOff>0</xdr:rowOff>
    </xdr:to>
    <xdr:pic>
      <xdr:nvPicPr>
        <xdr:cNvPr id="34" name="Рисунок 33">
          <a:hlinkClick xmlns:r="http://schemas.openxmlformats.org/officeDocument/2006/relationships" r:id="rId45"/>
          <a:extLst>
            <a:ext uri="{FF2B5EF4-FFF2-40B4-BE49-F238E27FC236}">
              <a16:creationId xmlns:a16="http://schemas.microsoft.com/office/drawing/2014/main" id="{00000000-0008-0000-0700-000022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2581275" y="38757225"/>
          <a:ext cx="1133475" cy="1133475"/>
        </a:xfrm>
        <a:prstGeom prst="rect">
          <a:avLst/>
        </a:prstGeom>
      </xdr:spPr>
    </xdr:pic>
    <xdr:clientData/>
  </xdr:twoCellAnchor>
  <xdr:twoCellAnchor editAs="oneCell">
    <xdr:from>
      <xdr:col>2</xdr:col>
      <xdr:colOff>609601</xdr:colOff>
      <xdr:row>34</xdr:row>
      <xdr:rowOff>9525</xdr:rowOff>
    </xdr:from>
    <xdr:to>
      <xdr:col>2</xdr:col>
      <xdr:colOff>1847851</xdr:colOff>
      <xdr:row>35</xdr:row>
      <xdr:rowOff>1011</xdr:rowOff>
    </xdr:to>
    <xdr:pic>
      <xdr:nvPicPr>
        <xdr:cNvPr id="37" name="Рисунок 36">
          <a:hlinkClick xmlns:r="http://schemas.openxmlformats.org/officeDocument/2006/relationships" r:id="rId47"/>
          <a:extLst>
            <a:ext uri="{FF2B5EF4-FFF2-40B4-BE49-F238E27FC236}">
              <a16:creationId xmlns:a16="http://schemas.microsoft.com/office/drawing/2014/main" id="{00000000-0008-0000-0700-000025000000}"/>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2514601" y="39900225"/>
          <a:ext cx="1238250" cy="1134486"/>
        </a:xfrm>
        <a:prstGeom prst="rect">
          <a:avLst/>
        </a:prstGeom>
      </xdr:spPr>
    </xdr:pic>
    <xdr:clientData/>
  </xdr:twoCellAnchor>
  <xdr:twoCellAnchor editAs="oneCell">
    <xdr:from>
      <xdr:col>2</xdr:col>
      <xdr:colOff>581026</xdr:colOff>
      <xdr:row>35</xdr:row>
      <xdr:rowOff>9525</xdr:rowOff>
    </xdr:from>
    <xdr:to>
      <xdr:col>2</xdr:col>
      <xdr:colOff>1819276</xdr:colOff>
      <xdr:row>36</xdr:row>
      <xdr:rowOff>1011</xdr:rowOff>
    </xdr:to>
    <xdr:pic>
      <xdr:nvPicPr>
        <xdr:cNvPr id="85" name="Рисунок 84">
          <a:hlinkClick xmlns:r="http://schemas.openxmlformats.org/officeDocument/2006/relationships" r:id="rId49"/>
          <a:extLst>
            <a:ext uri="{FF2B5EF4-FFF2-40B4-BE49-F238E27FC236}">
              <a16:creationId xmlns:a16="http://schemas.microsoft.com/office/drawing/2014/main" id="{00000000-0008-0000-0700-000055000000}"/>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2486026" y="41043225"/>
          <a:ext cx="1238250" cy="1134486"/>
        </a:xfrm>
        <a:prstGeom prst="rect">
          <a:avLst/>
        </a:prstGeom>
      </xdr:spPr>
    </xdr:pic>
    <xdr:clientData/>
  </xdr:twoCellAnchor>
  <xdr:twoCellAnchor editAs="oneCell">
    <xdr:from>
      <xdr:col>2</xdr:col>
      <xdr:colOff>561975</xdr:colOff>
      <xdr:row>36</xdr:row>
      <xdr:rowOff>19050</xdr:rowOff>
    </xdr:from>
    <xdr:to>
      <xdr:col>2</xdr:col>
      <xdr:colOff>1774739</xdr:colOff>
      <xdr:row>36</xdr:row>
      <xdr:rowOff>1123948</xdr:rowOff>
    </xdr:to>
    <xdr:pic>
      <xdr:nvPicPr>
        <xdr:cNvPr id="87" name="Рисунок 86">
          <a:hlinkClick xmlns:r="http://schemas.openxmlformats.org/officeDocument/2006/relationships" r:id="rId50"/>
          <a:extLst>
            <a:ext uri="{FF2B5EF4-FFF2-40B4-BE49-F238E27FC236}">
              <a16:creationId xmlns:a16="http://schemas.microsoft.com/office/drawing/2014/main" id="{00000000-0008-0000-0700-000057000000}"/>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2466975" y="44481750"/>
          <a:ext cx="1212764" cy="1104898"/>
        </a:xfrm>
        <a:prstGeom prst="rect">
          <a:avLst/>
        </a:prstGeom>
      </xdr:spPr>
    </xdr:pic>
    <xdr:clientData/>
  </xdr:twoCellAnchor>
  <xdr:twoCellAnchor editAs="oneCell">
    <xdr:from>
      <xdr:col>2</xdr:col>
      <xdr:colOff>600076</xdr:colOff>
      <xdr:row>37</xdr:row>
      <xdr:rowOff>19050</xdr:rowOff>
    </xdr:from>
    <xdr:to>
      <xdr:col>2</xdr:col>
      <xdr:colOff>1800225</xdr:colOff>
      <xdr:row>38</xdr:row>
      <xdr:rowOff>4716</xdr:rowOff>
    </xdr:to>
    <xdr:pic>
      <xdr:nvPicPr>
        <xdr:cNvPr id="38" name="Рисунок 37">
          <a:hlinkClick xmlns:r="http://schemas.openxmlformats.org/officeDocument/2006/relationships" r:id="rId51"/>
          <a:extLst>
            <a:ext uri="{FF2B5EF4-FFF2-40B4-BE49-F238E27FC236}">
              <a16:creationId xmlns:a16="http://schemas.microsoft.com/office/drawing/2014/main" id="{00000000-0008-0000-0700-000026000000}"/>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tretch>
          <a:fillRect/>
        </a:stretch>
      </xdr:blipFill>
      <xdr:spPr>
        <a:xfrm>
          <a:off x="2505076" y="44481750"/>
          <a:ext cx="1200149" cy="1128666"/>
        </a:xfrm>
        <a:prstGeom prst="rect">
          <a:avLst/>
        </a:prstGeom>
      </xdr:spPr>
    </xdr:pic>
    <xdr:clientData/>
  </xdr:twoCellAnchor>
  <xdr:twoCellAnchor editAs="oneCell">
    <xdr:from>
      <xdr:col>2</xdr:col>
      <xdr:colOff>361950</xdr:colOff>
      <xdr:row>38</xdr:row>
      <xdr:rowOff>19051</xdr:rowOff>
    </xdr:from>
    <xdr:to>
      <xdr:col>2</xdr:col>
      <xdr:colOff>2147245</xdr:colOff>
      <xdr:row>38</xdr:row>
      <xdr:rowOff>1133475</xdr:rowOff>
    </xdr:to>
    <xdr:pic>
      <xdr:nvPicPr>
        <xdr:cNvPr id="39" name="Рисунок 38">
          <a:hlinkClick xmlns:r="http://schemas.openxmlformats.org/officeDocument/2006/relationships" r:id="rId53"/>
          <a:extLst>
            <a:ext uri="{FF2B5EF4-FFF2-40B4-BE49-F238E27FC236}">
              <a16:creationId xmlns:a16="http://schemas.microsoft.com/office/drawing/2014/main" id="{00000000-0008-0000-0700-000027000000}"/>
            </a:ext>
          </a:extLst>
        </xdr:cNvPr>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2266950" y="46767751"/>
          <a:ext cx="1785295" cy="1114424"/>
        </a:xfrm>
        <a:prstGeom prst="rect">
          <a:avLst/>
        </a:prstGeom>
      </xdr:spPr>
    </xdr:pic>
    <xdr:clientData/>
  </xdr:twoCellAnchor>
  <xdr:twoCellAnchor editAs="oneCell">
    <xdr:from>
      <xdr:col>2</xdr:col>
      <xdr:colOff>619126</xdr:colOff>
      <xdr:row>39</xdr:row>
      <xdr:rowOff>19051</xdr:rowOff>
    </xdr:from>
    <xdr:to>
      <xdr:col>2</xdr:col>
      <xdr:colOff>1838326</xdr:colOff>
      <xdr:row>40</xdr:row>
      <xdr:rowOff>4660</xdr:rowOff>
    </xdr:to>
    <xdr:pic>
      <xdr:nvPicPr>
        <xdr:cNvPr id="41" name="Рисунок 40">
          <a:hlinkClick xmlns:r="http://schemas.openxmlformats.org/officeDocument/2006/relationships" r:id="rId55"/>
          <a:extLst>
            <a:ext uri="{FF2B5EF4-FFF2-40B4-BE49-F238E27FC236}">
              <a16:creationId xmlns:a16="http://schemas.microsoft.com/office/drawing/2014/main" id="{00000000-0008-0000-0700-000029000000}"/>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tretch>
          <a:fillRect/>
        </a:stretch>
      </xdr:blipFill>
      <xdr:spPr>
        <a:xfrm>
          <a:off x="2524126" y="47910751"/>
          <a:ext cx="1219200" cy="1128609"/>
        </a:xfrm>
        <a:prstGeom prst="rect">
          <a:avLst/>
        </a:prstGeom>
      </xdr:spPr>
    </xdr:pic>
    <xdr:clientData/>
  </xdr:twoCellAnchor>
  <xdr:twoCellAnchor editAs="oneCell">
    <xdr:from>
      <xdr:col>2</xdr:col>
      <xdr:colOff>619126</xdr:colOff>
      <xdr:row>41</xdr:row>
      <xdr:rowOff>19050</xdr:rowOff>
    </xdr:from>
    <xdr:to>
      <xdr:col>2</xdr:col>
      <xdr:colOff>1760340</xdr:colOff>
      <xdr:row>41</xdr:row>
      <xdr:rowOff>1133475</xdr:rowOff>
    </xdr:to>
    <xdr:pic>
      <xdr:nvPicPr>
        <xdr:cNvPr id="46" name="Рисунок 45">
          <a:hlinkClick xmlns:r="http://schemas.openxmlformats.org/officeDocument/2006/relationships" r:id="rId57"/>
          <a:extLst>
            <a:ext uri="{FF2B5EF4-FFF2-40B4-BE49-F238E27FC236}">
              <a16:creationId xmlns:a16="http://schemas.microsoft.com/office/drawing/2014/main" id="{00000000-0008-0000-0700-00002E000000}"/>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Lst>
        </a:blip>
        <a:stretch>
          <a:fillRect/>
        </a:stretch>
      </xdr:blipFill>
      <xdr:spPr>
        <a:xfrm>
          <a:off x="2524126" y="52835175"/>
          <a:ext cx="1141214" cy="1114425"/>
        </a:xfrm>
        <a:prstGeom prst="rect">
          <a:avLst/>
        </a:prstGeom>
      </xdr:spPr>
    </xdr:pic>
    <xdr:clientData/>
  </xdr:twoCellAnchor>
  <xdr:twoCellAnchor editAs="oneCell">
    <xdr:from>
      <xdr:col>2</xdr:col>
      <xdr:colOff>171451</xdr:colOff>
      <xdr:row>15</xdr:row>
      <xdr:rowOff>19050</xdr:rowOff>
    </xdr:from>
    <xdr:to>
      <xdr:col>2</xdr:col>
      <xdr:colOff>2238375</xdr:colOff>
      <xdr:row>15</xdr:row>
      <xdr:rowOff>1134032</xdr:rowOff>
    </xdr:to>
    <xdr:pic>
      <xdr:nvPicPr>
        <xdr:cNvPr id="47" name="Рисунок 46">
          <a:hlinkClick xmlns:r="http://schemas.openxmlformats.org/officeDocument/2006/relationships" r:id="rId59"/>
          <a:extLst>
            <a:ext uri="{FF2B5EF4-FFF2-40B4-BE49-F238E27FC236}">
              <a16:creationId xmlns:a16="http://schemas.microsoft.com/office/drawing/2014/main" id="{00000000-0008-0000-0700-00002F000000}"/>
            </a:ext>
          </a:extLst>
        </xdr:cNvPr>
        <xdr:cNvPicPr>
          <a:picLocks noChangeAspect="1"/>
        </xdr:cNvPicPr>
      </xdr:nvPicPr>
      <xdr:blipFill>
        <a:blip xmlns:r="http://schemas.openxmlformats.org/officeDocument/2006/relationships" r:embed="rId60">
          <a:extLst>
            <a:ext uri="{28A0092B-C50C-407E-A947-70E740481C1C}">
              <a14:useLocalDpi xmlns:a14="http://schemas.microsoft.com/office/drawing/2010/main" val="0"/>
            </a:ext>
          </a:extLst>
        </a:blip>
        <a:stretch>
          <a:fillRect/>
        </a:stretch>
      </xdr:blipFill>
      <xdr:spPr>
        <a:xfrm>
          <a:off x="2076451" y="8562975"/>
          <a:ext cx="2066924" cy="1114982"/>
        </a:xfrm>
        <a:prstGeom prst="rect">
          <a:avLst/>
        </a:prstGeom>
      </xdr:spPr>
    </xdr:pic>
    <xdr:clientData/>
  </xdr:twoCellAnchor>
  <xdr:twoCellAnchor editAs="oneCell">
    <xdr:from>
      <xdr:col>1</xdr:col>
      <xdr:colOff>1209675</xdr:colOff>
      <xdr:row>2</xdr:row>
      <xdr:rowOff>57150</xdr:rowOff>
    </xdr:from>
    <xdr:to>
      <xdr:col>2</xdr:col>
      <xdr:colOff>647700</xdr:colOff>
      <xdr:row>4</xdr:row>
      <xdr:rowOff>28575</xdr:rowOff>
    </xdr:to>
    <xdr:pic>
      <xdr:nvPicPr>
        <xdr:cNvPr id="3" name="Рисунок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Lst>
        </a:blip>
        <a:stretch>
          <a:fillRect/>
        </a:stretch>
      </xdr:blipFill>
      <xdr:spPr>
        <a:xfrm>
          <a:off x="1266825" y="342900"/>
          <a:ext cx="1285875" cy="428625"/>
        </a:xfrm>
        <a:prstGeom prst="rect">
          <a:avLst/>
        </a:prstGeom>
      </xdr:spPr>
    </xdr:pic>
    <xdr:clientData/>
  </xdr:twoCellAnchor>
  <xdr:twoCellAnchor editAs="oneCell">
    <xdr:from>
      <xdr:col>1</xdr:col>
      <xdr:colOff>0</xdr:colOff>
      <xdr:row>20</xdr:row>
      <xdr:rowOff>9525</xdr:rowOff>
    </xdr:from>
    <xdr:to>
      <xdr:col>1</xdr:col>
      <xdr:colOff>666750</xdr:colOff>
      <xdr:row>20</xdr:row>
      <xdr:rowOff>676275</xdr:rowOff>
    </xdr:to>
    <xdr:pic>
      <xdr:nvPicPr>
        <xdr:cNvPr id="69" name="Рисунок 68">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 y="19973925"/>
          <a:ext cx="666750" cy="666750"/>
        </a:xfrm>
        <a:prstGeom prst="rect">
          <a:avLst/>
        </a:prstGeom>
      </xdr:spPr>
    </xdr:pic>
    <xdr:clientData/>
  </xdr:twoCellAnchor>
  <xdr:twoCellAnchor editAs="oneCell">
    <xdr:from>
      <xdr:col>2</xdr:col>
      <xdr:colOff>190500</xdr:colOff>
      <xdr:row>20</xdr:row>
      <xdr:rowOff>38100</xdr:rowOff>
    </xdr:from>
    <xdr:to>
      <xdr:col>2</xdr:col>
      <xdr:colOff>2200274</xdr:colOff>
      <xdr:row>20</xdr:row>
      <xdr:rowOff>1114446</xdr:rowOff>
    </xdr:to>
    <xdr:pic>
      <xdr:nvPicPr>
        <xdr:cNvPr id="72" name="Рисунок 71">
          <a:hlinkClick xmlns:r="http://schemas.openxmlformats.org/officeDocument/2006/relationships" r:id="rId62"/>
          <a:extLst>
            <a:ext uri="{FF2B5EF4-FFF2-40B4-BE49-F238E27FC236}">
              <a16:creationId xmlns:a16="http://schemas.microsoft.com/office/drawing/2014/main" id="{00000000-0008-0000-0700-00004800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2076450" y="21145500"/>
          <a:ext cx="2009774" cy="1076346"/>
        </a:xfrm>
        <a:prstGeom prst="rect">
          <a:avLst/>
        </a:prstGeom>
      </xdr:spPr>
    </xdr:pic>
    <xdr:clientData/>
  </xdr:twoCellAnchor>
  <xdr:twoCellAnchor editAs="oneCell">
    <xdr:from>
      <xdr:col>1</xdr:col>
      <xdr:colOff>0</xdr:colOff>
      <xdr:row>44</xdr:row>
      <xdr:rowOff>0</xdr:rowOff>
    </xdr:from>
    <xdr:to>
      <xdr:col>1</xdr:col>
      <xdr:colOff>666750</xdr:colOff>
      <xdr:row>44</xdr:row>
      <xdr:rowOff>666750</xdr:rowOff>
    </xdr:to>
    <xdr:pic>
      <xdr:nvPicPr>
        <xdr:cNvPr id="76" name="Рисунок 75">
          <a:extLst>
            <a:ext uri="{FF2B5EF4-FFF2-40B4-BE49-F238E27FC236}">
              <a16:creationId xmlns:a16="http://schemas.microsoft.com/office/drawing/2014/main" id="{00000000-0008-0000-0700-00004C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 y="49025175"/>
          <a:ext cx="666750" cy="666750"/>
        </a:xfrm>
        <a:prstGeom prst="rect">
          <a:avLst/>
        </a:prstGeom>
      </xdr:spPr>
    </xdr:pic>
    <xdr:clientData/>
  </xdr:twoCellAnchor>
  <xdr:twoCellAnchor editAs="oneCell">
    <xdr:from>
      <xdr:col>2</xdr:col>
      <xdr:colOff>0</xdr:colOff>
      <xdr:row>44</xdr:row>
      <xdr:rowOff>666751</xdr:rowOff>
    </xdr:from>
    <xdr:to>
      <xdr:col>2</xdr:col>
      <xdr:colOff>2362200</xdr:colOff>
      <xdr:row>44</xdr:row>
      <xdr:rowOff>1098995</xdr:rowOff>
    </xdr:to>
    <xdr:pic>
      <xdr:nvPicPr>
        <xdr:cNvPr id="4" name="Рисунок 3">
          <a:hlinkClick xmlns:r="http://schemas.openxmlformats.org/officeDocument/2006/relationships" r:id="rId6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1885950" y="54273451"/>
          <a:ext cx="2362200" cy="432244"/>
        </a:xfrm>
        <a:prstGeom prst="rect">
          <a:avLst/>
        </a:prstGeom>
      </xdr:spPr>
    </xdr:pic>
    <xdr:clientData/>
  </xdr:twoCellAnchor>
  <xdr:twoCellAnchor editAs="oneCell">
    <xdr:from>
      <xdr:col>1</xdr:col>
      <xdr:colOff>0</xdr:colOff>
      <xdr:row>17</xdr:row>
      <xdr:rowOff>0</xdr:rowOff>
    </xdr:from>
    <xdr:to>
      <xdr:col>1</xdr:col>
      <xdr:colOff>666750</xdr:colOff>
      <xdr:row>17</xdr:row>
      <xdr:rowOff>666750</xdr:rowOff>
    </xdr:to>
    <xdr:pic>
      <xdr:nvPicPr>
        <xdr:cNvPr id="66" name="Рисунок 65">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 y="11963400"/>
          <a:ext cx="666750" cy="666750"/>
        </a:xfrm>
        <a:prstGeom prst="rect">
          <a:avLst/>
        </a:prstGeom>
      </xdr:spPr>
    </xdr:pic>
    <xdr:clientData/>
  </xdr:twoCellAnchor>
  <xdr:twoCellAnchor editAs="oneCell">
    <xdr:from>
      <xdr:col>2</xdr:col>
      <xdr:colOff>333375</xdr:colOff>
      <xdr:row>17</xdr:row>
      <xdr:rowOff>19050</xdr:rowOff>
    </xdr:from>
    <xdr:to>
      <xdr:col>2</xdr:col>
      <xdr:colOff>2152650</xdr:colOff>
      <xdr:row>18</xdr:row>
      <xdr:rowOff>2268</xdr:rowOff>
    </xdr:to>
    <xdr:pic>
      <xdr:nvPicPr>
        <xdr:cNvPr id="9" name="Рисунок 8">
          <a:hlinkClick xmlns:r="http://schemas.openxmlformats.org/officeDocument/2006/relationships" r:id="rId65"/>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tretch>
          <a:fillRect/>
        </a:stretch>
      </xdr:blipFill>
      <xdr:spPr>
        <a:xfrm>
          <a:off x="2219325" y="11982450"/>
          <a:ext cx="1819275" cy="1126218"/>
        </a:xfrm>
        <a:prstGeom prst="rect">
          <a:avLst/>
        </a:prstGeom>
      </xdr:spPr>
    </xdr:pic>
    <xdr:clientData/>
  </xdr:twoCellAnchor>
  <xdr:twoCellAnchor editAs="oneCell">
    <xdr:from>
      <xdr:col>1</xdr:col>
      <xdr:colOff>0</xdr:colOff>
      <xdr:row>32</xdr:row>
      <xdr:rowOff>0</xdr:rowOff>
    </xdr:from>
    <xdr:to>
      <xdr:col>1</xdr:col>
      <xdr:colOff>666750</xdr:colOff>
      <xdr:row>32</xdr:row>
      <xdr:rowOff>666750</xdr:rowOff>
    </xdr:to>
    <xdr:pic>
      <xdr:nvPicPr>
        <xdr:cNvPr id="88" name="Рисунок 87">
          <a:extLst>
            <a:ext uri="{FF2B5EF4-FFF2-40B4-BE49-F238E27FC236}">
              <a16:creationId xmlns:a16="http://schemas.microsoft.com/office/drawing/2014/main" id="{00000000-0008-0000-0700-000058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 y="38738175"/>
          <a:ext cx="666750" cy="666750"/>
        </a:xfrm>
        <a:prstGeom prst="rect">
          <a:avLst/>
        </a:prstGeom>
      </xdr:spPr>
    </xdr:pic>
    <xdr:clientData/>
  </xdr:twoCellAnchor>
  <xdr:twoCellAnchor editAs="oneCell">
    <xdr:from>
      <xdr:col>2</xdr:col>
      <xdr:colOff>590550</xdr:colOff>
      <xdr:row>32</xdr:row>
      <xdr:rowOff>28575</xdr:rowOff>
    </xdr:from>
    <xdr:to>
      <xdr:col>2</xdr:col>
      <xdr:colOff>1812924</xdr:colOff>
      <xdr:row>32</xdr:row>
      <xdr:rowOff>1142999</xdr:rowOff>
    </xdr:to>
    <xdr:pic>
      <xdr:nvPicPr>
        <xdr:cNvPr id="89" name="Рисунок 88">
          <a:hlinkClick xmlns:r="http://schemas.openxmlformats.org/officeDocument/2006/relationships" r:id="rId67"/>
          <a:extLst>
            <a:ext uri="{FF2B5EF4-FFF2-40B4-BE49-F238E27FC236}">
              <a16:creationId xmlns:a16="http://schemas.microsoft.com/office/drawing/2014/main" id="{00000000-0008-0000-0700-000059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2476500" y="38766750"/>
          <a:ext cx="1222374" cy="11144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819150</xdr:colOff>
      <xdr:row>13</xdr:row>
      <xdr:rowOff>95250</xdr:rowOff>
    </xdr:from>
    <xdr:to>
      <xdr:col>2</xdr:col>
      <xdr:colOff>1657350</xdr:colOff>
      <xdr:row>13</xdr:row>
      <xdr:rowOff>895350</xdr:rowOff>
    </xdr:to>
    <xdr:pic>
      <xdr:nvPicPr>
        <xdr:cNvPr id="7" name="Рисунок 7">
          <a:hlinkClick xmlns:r="http://schemas.openxmlformats.org/officeDocument/2006/relationships" r:id="rId1"/>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2667000" y="13315950"/>
          <a:ext cx="8382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10</xdr:row>
      <xdr:rowOff>333375</xdr:rowOff>
    </xdr:from>
    <xdr:to>
      <xdr:col>2</xdr:col>
      <xdr:colOff>2171700</xdr:colOff>
      <xdr:row>10</xdr:row>
      <xdr:rowOff>681898</xdr:rowOff>
    </xdr:to>
    <xdr:pic>
      <xdr:nvPicPr>
        <xdr:cNvPr id="17" name="Рисунок 16">
          <a:hlinkClick xmlns:r="http://schemas.openxmlformats.org/officeDocument/2006/relationships" r:id="rId3"/>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43125" y="12382500"/>
          <a:ext cx="1876425" cy="348523"/>
        </a:xfrm>
        <a:prstGeom prst="rect">
          <a:avLst/>
        </a:prstGeom>
      </xdr:spPr>
    </xdr:pic>
    <xdr:clientData/>
  </xdr:twoCellAnchor>
  <xdr:twoCellAnchor editAs="oneCell">
    <xdr:from>
      <xdr:col>2</xdr:col>
      <xdr:colOff>371475</xdr:colOff>
      <xdr:row>11</xdr:row>
      <xdr:rowOff>133350</xdr:rowOff>
    </xdr:from>
    <xdr:to>
      <xdr:col>2</xdr:col>
      <xdr:colOff>2095500</xdr:colOff>
      <xdr:row>11</xdr:row>
      <xdr:rowOff>885825</xdr:rowOff>
    </xdr:to>
    <xdr:pic>
      <xdr:nvPicPr>
        <xdr:cNvPr id="66" name="Рисунок 58">
          <a:hlinkClick xmlns:r="http://schemas.openxmlformats.org/officeDocument/2006/relationships" r:id="rId5"/>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219325" y="21269325"/>
          <a:ext cx="17240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666750</xdr:colOff>
      <xdr:row>10</xdr:row>
      <xdr:rowOff>514350</xdr:rowOff>
    </xdr:to>
    <xdr:pic>
      <xdr:nvPicPr>
        <xdr:cNvPr id="63" name="Рисунок 62">
          <a:extLst>
            <a:ext uri="{FF2B5EF4-FFF2-40B4-BE49-F238E27FC236}">
              <a16:creationId xmlns:a16="http://schemas.microsoft.com/office/drawing/2014/main" id="{00000000-0008-0000-08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7150" y="6734175"/>
          <a:ext cx="666750" cy="666750"/>
        </a:xfrm>
        <a:prstGeom prst="rect">
          <a:avLst/>
        </a:prstGeom>
      </xdr:spPr>
    </xdr:pic>
    <xdr:clientData/>
  </xdr:twoCellAnchor>
  <xdr:twoCellAnchor editAs="oneCell">
    <xdr:from>
      <xdr:col>1</xdr:col>
      <xdr:colOff>0</xdr:colOff>
      <xdr:row>9</xdr:row>
      <xdr:rowOff>0</xdr:rowOff>
    </xdr:from>
    <xdr:to>
      <xdr:col>1</xdr:col>
      <xdr:colOff>666750</xdr:colOff>
      <xdr:row>10</xdr:row>
      <xdr:rowOff>514350</xdr:rowOff>
    </xdr:to>
    <xdr:pic>
      <xdr:nvPicPr>
        <xdr:cNvPr id="71" name="Рисунок 70">
          <a:extLst>
            <a:ext uri="{FF2B5EF4-FFF2-40B4-BE49-F238E27FC236}">
              <a16:creationId xmlns:a16="http://schemas.microsoft.com/office/drawing/2014/main" id="{00000000-0008-0000-08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7150" y="9763125"/>
          <a:ext cx="666750" cy="666750"/>
        </a:xfrm>
        <a:prstGeom prst="rect">
          <a:avLst/>
        </a:prstGeom>
      </xdr:spPr>
    </xdr:pic>
    <xdr:clientData/>
  </xdr:twoCellAnchor>
  <xdr:twoCellAnchor editAs="oneCell">
    <xdr:from>
      <xdr:col>2</xdr:col>
      <xdr:colOff>590550</xdr:colOff>
      <xdr:row>9</xdr:row>
      <xdr:rowOff>0</xdr:rowOff>
    </xdr:from>
    <xdr:to>
      <xdr:col>2</xdr:col>
      <xdr:colOff>590550</xdr:colOff>
      <xdr:row>10</xdr:row>
      <xdr:rowOff>9525</xdr:rowOff>
    </xdr:to>
    <xdr:pic>
      <xdr:nvPicPr>
        <xdr:cNvPr id="82" name="Рисунок 7">
          <a:extLst>
            <a:ext uri="{FF2B5EF4-FFF2-40B4-BE49-F238E27FC236}">
              <a16:creationId xmlns:a16="http://schemas.microsoft.com/office/drawing/2014/main" id="{00000000-0008-0000-0800-000052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a:ext>
          </a:extLst>
        </a:blip>
        <a:srcRect/>
        <a:stretch>
          <a:fillRect/>
        </a:stretch>
      </xdr:blipFill>
      <xdr:spPr bwMode="auto">
        <a:xfrm>
          <a:off x="2495550" y="136207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67" name="Рисунок 66">
          <a:hlinkClick xmlns:r="http://schemas.openxmlformats.org/officeDocument/2006/relationships" r:id="rId9"/>
          <a:extLst>
            <a:ext uri="{FF2B5EF4-FFF2-40B4-BE49-F238E27FC236}">
              <a16:creationId xmlns:a16="http://schemas.microsoft.com/office/drawing/2014/main" id="{00000000-0008-0000-0800-00004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933450</xdr:colOff>
      <xdr:row>2</xdr:row>
      <xdr:rowOff>57150</xdr:rowOff>
    </xdr:from>
    <xdr:to>
      <xdr:col>2</xdr:col>
      <xdr:colOff>923925</xdr:colOff>
      <xdr:row>4</xdr:row>
      <xdr:rowOff>142875</xdr:rowOff>
    </xdr:to>
    <xdr:pic>
      <xdr:nvPicPr>
        <xdr:cNvPr id="2" name="Рисунок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990600" y="342900"/>
          <a:ext cx="1838325" cy="542925"/>
        </a:xfrm>
        <a:prstGeom prst="rect">
          <a:avLst/>
        </a:prstGeom>
      </xdr:spPr>
    </xdr:pic>
    <xdr:clientData/>
  </xdr:twoCellAnchor>
  <xdr:twoCellAnchor editAs="oneCell">
    <xdr:from>
      <xdr:col>1</xdr:col>
      <xdr:colOff>0</xdr:colOff>
      <xdr:row>15</xdr:row>
      <xdr:rowOff>0</xdr:rowOff>
    </xdr:from>
    <xdr:to>
      <xdr:col>1</xdr:col>
      <xdr:colOff>666750</xdr:colOff>
      <xdr:row>15</xdr:row>
      <xdr:rowOff>666750</xdr:rowOff>
    </xdr:to>
    <xdr:pic>
      <xdr:nvPicPr>
        <xdr:cNvPr id="47" name="Рисунок 46">
          <a:extLst>
            <a:ext uri="{FF2B5EF4-FFF2-40B4-BE49-F238E27FC236}">
              <a16:creationId xmlns:a16="http://schemas.microsoft.com/office/drawing/2014/main" id="{00000000-0008-0000-0800-00002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 y="20012025"/>
          <a:ext cx="666750" cy="666750"/>
        </a:xfrm>
        <a:prstGeom prst="rect">
          <a:avLst/>
        </a:prstGeom>
      </xdr:spPr>
    </xdr:pic>
    <xdr:clientData/>
  </xdr:twoCellAnchor>
  <xdr:twoCellAnchor editAs="oneCell">
    <xdr:from>
      <xdr:col>1</xdr:col>
      <xdr:colOff>0</xdr:colOff>
      <xdr:row>16</xdr:row>
      <xdr:rowOff>0</xdr:rowOff>
    </xdr:from>
    <xdr:to>
      <xdr:col>1</xdr:col>
      <xdr:colOff>666750</xdr:colOff>
      <xdr:row>16</xdr:row>
      <xdr:rowOff>666750</xdr:rowOff>
    </xdr:to>
    <xdr:pic>
      <xdr:nvPicPr>
        <xdr:cNvPr id="48" name="Рисунок 47">
          <a:extLst>
            <a:ext uri="{FF2B5EF4-FFF2-40B4-BE49-F238E27FC236}">
              <a16:creationId xmlns:a16="http://schemas.microsoft.com/office/drawing/2014/main" id="{00000000-0008-0000-0800-00003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 y="20012025"/>
          <a:ext cx="666750" cy="666750"/>
        </a:xfrm>
        <a:prstGeom prst="rect">
          <a:avLst/>
        </a:prstGeom>
      </xdr:spPr>
    </xdr:pic>
    <xdr:clientData/>
  </xdr:twoCellAnchor>
  <xdr:twoCellAnchor editAs="oneCell">
    <xdr:from>
      <xdr:col>1</xdr:col>
      <xdr:colOff>0</xdr:colOff>
      <xdr:row>17</xdr:row>
      <xdr:rowOff>0</xdr:rowOff>
    </xdr:from>
    <xdr:to>
      <xdr:col>1</xdr:col>
      <xdr:colOff>666750</xdr:colOff>
      <xdr:row>17</xdr:row>
      <xdr:rowOff>666750</xdr:rowOff>
    </xdr:to>
    <xdr:pic>
      <xdr:nvPicPr>
        <xdr:cNvPr id="59" name="Рисунок 58">
          <a:extLst>
            <a:ext uri="{FF2B5EF4-FFF2-40B4-BE49-F238E27FC236}">
              <a16:creationId xmlns:a16="http://schemas.microsoft.com/office/drawing/2014/main" id="{00000000-0008-0000-0800-00003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 y="20012025"/>
          <a:ext cx="666750" cy="666750"/>
        </a:xfrm>
        <a:prstGeom prst="rect">
          <a:avLst/>
        </a:prstGeom>
      </xdr:spPr>
    </xdr:pic>
    <xdr:clientData/>
  </xdr:twoCellAnchor>
  <xdr:twoCellAnchor editAs="oneCell">
    <xdr:from>
      <xdr:col>1</xdr:col>
      <xdr:colOff>0</xdr:colOff>
      <xdr:row>22</xdr:row>
      <xdr:rowOff>0</xdr:rowOff>
    </xdr:from>
    <xdr:to>
      <xdr:col>1</xdr:col>
      <xdr:colOff>666750</xdr:colOff>
      <xdr:row>22</xdr:row>
      <xdr:rowOff>666750</xdr:rowOff>
    </xdr:to>
    <xdr:pic>
      <xdr:nvPicPr>
        <xdr:cNvPr id="60" name="Рисунок 59">
          <a:extLst>
            <a:ext uri="{FF2B5EF4-FFF2-40B4-BE49-F238E27FC236}">
              <a16:creationId xmlns:a16="http://schemas.microsoft.com/office/drawing/2014/main" id="{00000000-0008-0000-0800-00003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 y="20012025"/>
          <a:ext cx="666750" cy="666750"/>
        </a:xfrm>
        <a:prstGeom prst="rect">
          <a:avLst/>
        </a:prstGeom>
      </xdr:spPr>
    </xdr:pic>
    <xdr:clientData/>
  </xdr:twoCellAnchor>
  <xdr:twoCellAnchor editAs="oneCell">
    <xdr:from>
      <xdr:col>1</xdr:col>
      <xdr:colOff>0</xdr:colOff>
      <xdr:row>23</xdr:row>
      <xdr:rowOff>0</xdr:rowOff>
    </xdr:from>
    <xdr:to>
      <xdr:col>1</xdr:col>
      <xdr:colOff>666750</xdr:colOff>
      <xdr:row>23</xdr:row>
      <xdr:rowOff>666750</xdr:rowOff>
    </xdr:to>
    <xdr:pic>
      <xdr:nvPicPr>
        <xdr:cNvPr id="61" name="Рисунок 60">
          <a:extLst>
            <a:ext uri="{FF2B5EF4-FFF2-40B4-BE49-F238E27FC236}">
              <a16:creationId xmlns:a16="http://schemas.microsoft.com/office/drawing/2014/main" id="{00000000-0008-0000-0800-00003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 y="20012025"/>
          <a:ext cx="666750" cy="666750"/>
        </a:xfrm>
        <a:prstGeom prst="rect">
          <a:avLst/>
        </a:prstGeom>
      </xdr:spPr>
    </xdr:pic>
    <xdr:clientData/>
  </xdr:twoCellAnchor>
  <xdr:twoCellAnchor editAs="oneCell">
    <xdr:from>
      <xdr:col>1</xdr:col>
      <xdr:colOff>0</xdr:colOff>
      <xdr:row>24</xdr:row>
      <xdr:rowOff>0</xdr:rowOff>
    </xdr:from>
    <xdr:to>
      <xdr:col>1</xdr:col>
      <xdr:colOff>666750</xdr:colOff>
      <xdr:row>24</xdr:row>
      <xdr:rowOff>666750</xdr:rowOff>
    </xdr:to>
    <xdr:pic>
      <xdr:nvPicPr>
        <xdr:cNvPr id="68" name="Рисунок 67">
          <a:extLst>
            <a:ext uri="{FF2B5EF4-FFF2-40B4-BE49-F238E27FC236}">
              <a16:creationId xmlns:a16="http://schemas.microsoft.com/office/drawing/2014/main" id="{00000000-0008-0000-08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 y="20012025"/>
          <a:ext cx="666750" cy="666750"/>
        </a:xfrm>
        <a:prstGeom prst="rect">
          <a:avLst/>
        </a:prstGeom>
      </xdr:spPr>
    </xdr:pic>
    <xdr:clientData/>
  </xdr:twoCellAnchor>
  <xdr:twoCellAnchor editAs="oneCell">
    <xdr:from>
      <xdr:col>10</xdr:col>
      <xdr:colOff>66677</xdr:colOff>
      <xdr:row>15</xdr:row>
      <xdr:rowOff>390525</xdr:rowOff>
    </xdr:from>
    <xdr:to>
      <xdr:col>10</xdr:col>
      <xdr:colOff>794637</xdr:colOff>
      <xdr:row>15</xdr:row>
      <xdr:rowOff>619125</xdr:rowOff>
    </xdr:to>
    <xdr:pic>
      <xdr:nvPicPr>
        <xdr:cNvPr id="74" name="Рисунок 73">
          <a:extLst>
            <a:ext uri="{FF2B5EF4-FFF2-40B4-BE49-F238E27FC236}">
              <a16:creationId xmlns:a16="http://schemas.microsoft.com/office/drawing/2014/main" id="{00000000-0008-0000-0800-00004A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10977" y="36814125"/>
          <a:ext cx="727960" cy="228600"/>
        </a:xfrm>
        <a:prstGeom prst="rect">
          <a:avLst/>
        </a:prstGeom>
      </xdr:spPr>
    </xdr:pic>
    <xdr:clientData/>
  </xdr:twoCellAnchor>
  <xdr:twoCellAnchor editAs="oneCell">
    <xdr:from>
      <xdr:col>10</xdr:col>
      <xdr:colOff>66677</xdr:colOff>
      <xdr:row>16</xdr:row>
      <xdr:rowOff>390525</xdr:rowOff>
    </xdr:from>
    <xdr:to>
      <xdr:col>10</xdr:col>
      <xdr:colOff>794637</xdr:colOff>
      <xdr:row>16</xdr:row>
      <xdr:rowOff>619125</xdr:rowOff>
    </xdr:to>
    <xdr:pic>
      <xdr:nvPicPr>
        <xdr:cNvPr id="76" name="Рисунок 75">
          <a:extLst>
            <a:ext uri="{FF2B5EF4-FFF2-40B4-BE49-F238E27FC236}">
              <a16:creationId xmlns:a16="http://schemas.microsoft.com/office/drawing/2014/main" id="{00000000-0008-0000-0800-00004C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10977" y="36814125"/>
          <a:ext cx="727960" cy="228600"/>
        </a:xfrm>
        <a:prstGeom prst="rect">
          <a:avLst/>
        </a:prstGeom>
      </xdr:spPr>
    </xdr:pic>
    <xdr:clientData/>
  </xdr:twoCellAnchor>
  <xdr:twoCellAnchor editAs="oneCell">
    <xdr:from>
      <xdr:col>10</xdr:col>
      <xdr:colOff>66677</xdr:colOff>
      <xdr:row>17</xdr:row>
      <xdr:rowOff>390525</xdr:rowOff>
    </xdr:from>
    <xdr:to>
      <xdr:col>10</xdr:col>
      <xdr:colOff>794637</xdr:colOff>
      <xdr:row>17</xdr:row>
      <xdr:rowOff>619125</xdr:rowOff>
    </xdr:to>
    <xdr:pic>
      <xdr:nvPicPr>
        <xdr:cNvPr id="77" name="Рисунок 76">
          <a:extLst>
            <a:ext uri="{FF2B5EF4-FFF2-40B4-BE49-F238E27FC236}">
              <a16:creationId xmlns:a16="http://schemas.microsoft.com/office/drawing/2014/main" id="{00000000-0008-0000-0800-00004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10977" y="36814125"/>
          <a:ext cx="727960" cy="228600"/>
        </a:xfrm>
        <a:prstGeom prst="rect">
          <a:avLst/>
        </a:prstGeom>
      </xdr:spPr>
    </xdr:pic>
    <xdr:clientData/>
  </xdr:twoCellAnchor>
  <xdr:twoCellAnchor editAs="oneCell">
    <xdr:from>
      <xdr:col>10</xdr:col>
      <xdr:colOff>66677</xdr:colOff>
      <xdr:row>22</xdr:row>
      <xdr:rowOff>390525</xdr:rowOff>
    </xdr:from>
    <xdr:to>
      <xdr:col>10</xdr:col>
      <xdr:colOff>794637</xdr:colOff>
      <xdr:row>22</xdr:row>
      <xdr:rowOff>619125</xdr:rowOff>
    </xdr:to>
    <xdr:pic>
      <xdr:nvPicPr>
        <xdr:cNvPr id="80" name="Рисунок 79">
          <a:extLst>
            <a:ext uri="{FF2B5EF4-FFF2-40B4-BE49-F238E27FC236}">
              <a16:creationId xmlns:a16="http://schemas.microsoft.com/office/drawing/2014/main" id="{00000000-0008-0000-0800-00005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10977" y="36814125"/>
          <a:ext cx="727960" cy="228600"/>
        </a:xfrm>
        <a:prstGeom prst="rect">
          <a:avLst/>
        </a:prstGeom>
      </xdr:spPr>
    </xdr:pic>
    <xdr:clientData/>
  </xdr:twoCellAnchor>
  <xdr:twoCellAnchor editAs="oneCell">
    <xdr:from>
      <xdr:col>10</xdr:col>
      <xdr:colOff>66677</xdr:colOff>
      <xdr:row>23</xdr:row>
      <xdr:rowOff>390525</xdr:rowOff>
    </xdr:from>
    <xdr:to>
      <xdr:col>10</xdr:col>
      <xdr:colOff>794637</xdr:colOff>
      <xdr:row>23</xdr:row>
      <xdr:rowOff>619125</xdr:rowOff>
    </xdr:to>
    <xdr:pic>
      <xdr:nvPicPr>
        <xdr:cNvPr id="83" name="Рисунок 82">
          <a:extLst>
            <a:ext uri="{FF2B5EF4-FFF2-40B4-BE49-F238E27FC236}">
              <a16:creationId xmlns:a16="http://schemas.microsoft.com/office/drawing/2014/main" id="{00000000-0008-0000-0800-00005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10977" y="36814125"/>
          <a:ext cx="727960" cy="228600"/>
        </a:xfrm>
        <a:prstGeom prst="rect">
          <a:avLst/>
        </a:prstGeom>
      </xdr:spPr>
    </xdr:pic>
    <xdr:clientData/>
  </xdr:twoCellAnchor>
  <xdr:twoCellAnchor editAs="oneCell">
    <xdr:from>
      <xdr:col>10</xdr:col>
      <xdr:colOff>66677</xdr:colOff>
      <xdr:row>24</xdr:row>
      <xdr:rowOff>390525</xdr:rowOff>
    </xdr:from>
    <xdr:to>
      <xdr:col>10</xdr:col>
      <xdr:colOff>794637</xdr:colOff>
      <xdr:row>24</xdr:row>
      <xdr:rowOff>619125</xdr:rowOff>
    </xdr:to>
    <xdr:pic>
      <xdr:nvPicPr>
        <xdr:cNvPr id="85" name="Рисунок 84">
          <a:extLst>
            <a:ext uri="{FF2B5EF4-FFF2-40B4-BE49-F238E27FC236}">
              <a16:creationId xmlns:a16="http://schemas.microsoft.com/office/drawing/2014/main" id="{00000000-0008-0000-0800-000055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10977" y="36814125"/>
          <a:ext cx="727960" cy="228600"/>
        </a:xfrm>
        <a:prstGeom prst="rect">
          <a:avLst/>
        </a:prstGeom>
      </xdr:spPr>
    </xdr:pic>
    <xdr:clientData/>
  </xdr:twoCellAnchor>
  <xdr:twoCellAnchor editAs="oneCell">
    <xdr:from>
      <xdr:col>2</xdr:col>
      <xdr:colOff>276226</xdr:colOff>
      <xdr:row>15</xdr:row>
      <xdr:rowOff>28576</xdr:rowOff>
    </xdr:from>
    <xdr:to>
      <xdr:col>2</xdr:col>
      <xdr:colOff>2116408</xdr:colOff>
      <xdr:row>15</xdr:row>
      <xdr:rowOff>1000126</xdr:rowOff>
    </xdr:to>
    <xdr:pic>
      <xdr:nvPicPr>
        <xdr:cNvPr id="5" name="Рисунок 4">
          <a:hlinkClick xmlns:r="http://schemas.openxmlformats.org/officeDocument/2006/relationships" r:id="rId13"/>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162176" y="30232351"/>
          <a:ext cx="1840182" cy="971550"/>
        </a:xfrm>
        <a:prstGeom prst="rect">
          <a:avLst/>
        </a:prstGeom>
      </xdr:spPr>
    </xdr:pic>
    <xdr:clientData/>
  </xdr:twoCellAnchor>
  <xdr:twoCellAnchor editAs="oneCell">
    <xdr:from>
      <xdr:col>2</xdr:col>
      <xdr:colOff>238125</xdr:colOff>
      <xdr:row>16</xdr:row>
      <xdr:rowOff>9526</xdr:rowOff>
    </xdr:from>
    <xdr:to>
      <xdr:col>2</xdr:col>
      <xdr:colOff>2154100</xdr:colOff>
      <xdr:row>16</xdr:row>
      <xdr:rowOff>1000126</xdr:rowOff>
    </xdr:to>
    <xdr:pic>
      <xdr:nvPicPr>
        <xdr:cNvPr id="14" name="Рисунок 13">
          <a:hlinkClick xmlns:r="http://schemas.openxmlformats.org/officeDocument/2006/relationships" r:id="rId15"/>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124075" y="31222951"/>
          <a:ext cx="1915975" cy="990600"/>
        </a:xfrm>
        <a:prstGeom prst="rect">
          <a:avLst/>
        </a:prstGeom>
      </xdr:spPr>
    </xdr:pic>
    <xdr:clientData/>
  </xdr:twoCellAnchor>
  <xdr:twoCellAnchor editAs="oneCell">
    <xdr:from>
      <xdr:col>2</xdr:col>
      <xdr:colOff>228601</xdr:colOff>
      <xdr:row>17</xdr:row>
      <xdr:rowOff>19050</xdr:rowOff>
    </xdr:from>
    <xdr:to>
      <xdr:col>2</xdr:col>
      <xdr:colOff>2133601</xdr:colOff>
      <xdr:row>17</xdr:row>
      <xdr:rowOff>995766</xdr:rowOff>
    </xdr:to>
    <xdr:pic>
      <xdr:nvPicPr>
        <xdr:cNvPr id="21" name="Рисунок 20">
          <a:hlinkClick xmlns:r="http://schemas.openxmlformats.org/officeDocument/2006/relationships" r:id="rId17"/>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114551" y="32242125"/>
          <a:ext cx="1905000" cy="976716"/>
        </a:xfrm>
        <a:prstGeom prst="rect">
          <a:avLst/>
        </a:prstGeom>
      </xdr:spPr>
    </xdr:pic>
    <xdr:clientData/>
  </xdr:twoCellAnchor>
  <xdr:twoCellAnchor editAs="oneCell">
    <xdr:from>
      <xdr:col>2</xdr:col>
      <xdr:colOff>200026</xdr:colOff>
      <xdr:row>22</xdr:row>
      <xdr:rowOff>28576</xdr:rowOff>
    </xdr:from>
    <xdr:to>
      <xdr:col>2</xdr:col>
      <xdr:colOff>2228850</xdr:colOff>
      <xdr:row>22</xdr:row>
      <xdr:rowOff>1003170</xdr:rowOff>
    </xdr:to>
    <xdr:pic>
      <xdr:nvPicPr>
        <xdr:cNvPr id="22" name="Рисунок 21">
          <a:hlinkClick xmlns:r="http://schemas.openxmlformats.org/officeDocument/2006/relationships" r:id="rId19"/>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085976" y="33423226"/>
          <a:ext cx="2028824" cy="974594"/>
        </a:xfrm>
        <a:prstGeom prst="rect">
          <a:avLst/>
        </a:prstGeom>
      </xdr:spPr>
    </xdr:pic>
    <xdr:clientData/>
  </xdr:twoCellAnchor>
  <xdr:twoCellAnchor editAs="oneCell">
    <xdr:from>
      <xdr:col>2</xdr:col>
      <xdr:colOff>28576</xdr:colOff>
      <xdr:row>23</xdr:row>
      <xdr:rowOff>209550</xdr:rowOff>
    </xdr:from>
    <xdr:to>
      <xdr:col>2</xdr:col>
      <xdr:colOff>2343150</xdr:colOff>
      <xdr:row>23</xdr:row>
      <xdr:rowOff>832857</xdr:rowOff>
    </xdr:to>
    <xdr:pic>
      <xdr:nvPicPr>
        <xdr:cNvPr id="23" name="Рисунок 22">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914526" y="34613850"/>
          <a:ext cx="2314574" cy="623307"/>
        </a:xfrm>
        <a:prstGeom prst="rect">
          <a:avLst/>
        </a:prstGeom>
      </xdr:spPr>
    </xdr:pic>
    <xdr:clientData/>
  </xdr:twoCellAnchor>
  <xdr:twoCellAnchor editAs="oneCell">
    <xdr:from>
      <xdr:col>2</xdr:col>
      <xdr:colOff>628651</xdr:colOff>
      <xdr:row>24</xdr:row>
      <xdr:rowOff>19050</xdr:rowOff>
    </xdr:from>
    <xdr:to>
      <xdr:col>2</xdr:col>
      <xdr:colOff>1721645</xdr:colOff>
      <xdr:row>24</xdr:row>
      <xdr:rowOff>990600</xdr:rowOff>
    </xdr:to>
    <xdr:pic>
      <xdr:nvPicPr>
        <xdr:cNvPr id="24" name="Рисунок 23">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2514601" y="35433000"/>
          <a:ext cx="1092994" cy="971550"/>
        </a:xfrm>
        <a:prstGeom prst="rect">
          <a:avLst/>
        </a:prstGeom>
      </xdr:spPr>
    </xdr:pic>
    <xdr:clientData/>
  </xdr:twoCellAnchor>
  <xdr:twoCellAnchor editAs="oneCell">
    <xdr:from>
      <xdr:col>1</xdr:col>
      <xdr:colOff>0</xdr:colOff>
      <xdr:row>18</xdr:row>
      <xdr:rowOff>0</xdr:rowOff>
    </xdr:from>
    <xdr:to>
      <xdr:col>1</xdr:col>
      <xdr:colOff>666750</xdr:colOff>
      <xdr:row>18</xdr:row>
      <xdr:rowOff>666750</xdr:rowOff>
    </xdr:to>
    <xdr:pic>
      <xdr:nvPicPr>
        <xdr:cNvPr id="69" name="Рисунок 68">
          <a:extLst>
            <a:ext uri="{FF2B5EF4-FFF2-40B4-BE49-F238E27FC236}">
              <a16:creationId xmlns:a16="http://schemas.microsoft.com/office/drawing/2014/main" id="{00000000-0008-0000-0800-00004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 y="22517100"/>
          <a:ext cx="666750" cy="666750"/>
        </a:xfrm>
        <a:prstGeom prst="rect">
          <a:avLst/>
        </a:prstGeom>
      </xdr:spPr>
    </xdr:pic>
    <xdr:clientData/>
  </xdr:twoCellAnchor>
  <xdr:twoCellAnchor editAs="oneCell">
    <xdr:from>
      <xdr:col>1</xdr:col>
      <xdr:colOff>0</xdr:colOff>
      <xdr:row>19</xdr:row>
      <xdr:rowOff>0</xdr:rowOff>
    </xdr:from>
    <xdr:to>
      <xdr:col>1</xdr:col>
      <xdr:colOff>666750</xdr:colOff>
      <xdr:row>19</xdr:row>
      <xdr:rowOff>666750</xdr:rowOff>
    </xdr:to>
    <xdr:pic>
      <xdr:nvPicPr>
        <xdr:cNvPr id="70" name="Рисунок 69">
          <a:extLst>
            <a:ext uri="{FF2B5EF4-FFF2-40B4-BE49-F238E27FC236}">
              <a16:creationId xmlns:a16="http://schemas.microsoft.com/office/drawing/2014/main" id="{00000000-0008-0000-08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 y="23526750"/>
          <a:ext cx="666750" cy="666750"/>
        </a:xfrm>
        <a:prstGeom prst="rect">
          <a:avLst/>
        </a:prstGeom>
      </xdr:spPr>
    </xdr:pic>
    <xdr:clientData/>
  </xdr:twoCellAnchor>
  <xdr:twoCellAnchor editAs="oneCell">
    <xdr:from>
      <xdr:col>1</xdr:col>
      <xdr:colOff>0</xdr:colOff>
      <xdr:row>20</xdr:row>
      <xdr:rowOff>0</xdr:rowOff>
    </xdr:from>
    <xdr:to>
      <xdr:col>1</xdr:col>
      <xdr:colOff>666750</xdr:colOff>
      <xdr:row>20</xdr:row>
      <xdr:rowOff>666750</xdr:rowOff>
    </xdr:to>
    <xdr:pic>
      <xdr:nvPicPr>
        <xdr:cNvPr id="73" name="Рисунок 72">
          <a:extLst>
            <a:ext uri="{FF2B5EF4-FFF2-40B4-BE49-F238E27FC236}">
              <a16:creationId xmlns:a16="http://schemas.microsoft.com/office/drawing/2014/main" id="{00000000-0008-0000-08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 y="24536400"/>
          <a:ext cx="666750" cy="666750"/>
        </a:xfrm>
        <a:prstGeom prst="rect">
          <a:avLst/>
        </a:prstGeom>
      </xdr:spPr>
    </xdr:pic>
    <xdr:clientData/>
  </xdr:twoCellAnchor>
  <xdr:twoCellAnchor editAs="oneCell">
    <xdr:from>
      <xdr:col>1</xdr:col>
      <xdr:colOff>0</xdr:colOff>
      <xdr:row>25</xdr:row>
      <xdr:rowOff>0</xdr:rowOff>
    </xdr:from>
    <xdr:to>
      <xdr:col>1</xdr:col>
      <xdr:colOff>666750</xdr:colOff>
      <xdr:row>25</xdr:row>
      <xdr:rowOff>666750</xdr:rowOff>
    </xdr:to>
    <xdr:pic>
      <xdr:nvPicPr>
        <xdr:cNvPr id="75" name="Рисунок 74">
          <a:extLst>
            <a:ext uri="{FF2B5EF4-FFF2-40B4-BE49-F238E27FC236}">
              <a16:creationId xmlns:a16="http://schemas.microsoft.com/office/drawing/2014/main" id="{00000000-0008-0000-0800-00004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 y="30756225"/>
          <a:ext cx="666750" cy="666750"/>
        </a:xfrm>
        <a:prstGeom prst="rect">
          <a:avLst/>
        </a:prstGeom>
      </xdr:spPr>
    </xdr:pic>
    <xdr:clientData/>
  </xdr:twoCellAnchor>
  <xdr:twoCellAnchor editAs="oneCell">
    <xdr:from>
      <xdr:col>1</xdr:col>
      <xdr:colOff>0</xdr:colOff>
      <xdr:row>9</xdr:row>
      <xdr:rowOff>0</xdr:rowOff>
    </xdr:from>
    <xdr:to>
      <xdr:col>1</xdr:col>
      <xdr:colOff>666750</xdr:colOff>
      <xdr:row>10</xdr:row>
      <xdr:rowOff>514350</xdr:rowOff>
    </xdr:to>
    <xdr:pic>
      <xdr:nvPicPr>
        <xdr:cNvPr id="86" name="Рисунок 85">
          <a:extLst>
            <a:ext uri="{FF2B5EF4-FFF2-40B4-BE49-F238E27FC236}">
              <a16:creationId xmlns:a16="http://schemas.microsoft.com/office/drawing/2014/main" id="{00000000-0008-0000-0800-00005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 y="23526750"/>
          <a:ext cx="666750" cy="666750"/>
        </a:xfrm>
        <a:prstGeom prst="rect">
          <a:avLst/>
        </a:prstGeom>
      </xdr:spPr>
    </xdr:pic>
    <xdr:clientData/>
  </xdr:twoCellAnchor>
  <xdr:twoCellAnchor editAs="oneCell">
    <xdr:from>
      <xdr:col>1</xdr:col>
      <xdr:colOff>0</xdr:colOff>
      <xdr:row>9</xdr:row>
      <xdr:rowOff>0</xdr:rowOff>
    </xdr:from>
    <xdr:to>
      <xdr:col>1</xdr:col>
      <xdr:colOff>666750</xdr:colOff>
      <xdr:row>10</xdr:row>
      <xdr:rowOff>514350</xdr:rowOff>
    </xdr:to>
    <xdr:pic>
      <xdr:nvPicPr>
        <xdr:cNvPr id="87" name="Рисунок 86">
          <a:extLst>
            <a:ext uri="{FF2B5EF4-FFF2-40B4-BE49-F238E27FC236}">
              <a16:creationId xmlns:a16="http://schemas.microsoft.com/office/drawing/2014/main" id="{00000000-0008-0000-0800-00005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 y="5553075"/>
          <a:ext cx="666750" cy="666750"/>
        </a:xfrm>
        <a:prstGeom prst="rect">
          <a:avLst/>
        </a:prstGeom>
      </xdr:spPr>
    </xdr:pic>
    <xdr:clientData/>
  </xdr:twoCellAnchor>
  <xdr:twoCellAnchor editAs="oneCell">
    <xdr:from>
      <xdr:col>2</xdr:col>
      <xdr:colOff>342901</xdr:colOff>
      <xdr:row>18</xdr:row>
      <xdr:rowOff>19051</xdr:rowOff>
    </xdr:from>
    <xdr:to>
      <xdr:col>2</xdr:col>
      <xdr:colOff>2088665</xdr:colOff>
      <xdr:row>19</xdr:row>
      <xdr:rowOff>0</xdr:rowOff>
    </xdr:to>
    <xdr:pic>
      <xdr:nvPicPr>
        <xdr:cNvPr id="8" name="Рисунок 7">
          <a:hlinkClick xmlns:r="http://schemas.openxmlformats.org/officeDocument/2006/relationships" r:id="rId23"/>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2228851" y="27584401"/>
          <a:ext cx="1745764" cy="990599"/>
        </a:xfrm>
        <a:prstGeom prst="rect">
          <a:avLst/>
        </a:prstGeom>
      </xdr:spPr>
    </xdr:pic>
    <xdr:clientData/>
  </xdr:twoCellAnchor>
  <xdr:twoCellAnchor editAs="oneCell">
    <xdr:from>
      <xdr:col>2</xdr:col>
      <xdr:colOff>352425</xdr:colOff>
      <xdr:row>19</xdr:row>
      <xdr:rowOff>19050</xdr:rowOff>
    </xdr:from>
    <xdr:to>
      <xdr:col>2</xdr:col>
      <xdr:colOff>2076708</xdr:colOff>
      <xdr:row>19</xdr:row>
      <xdr:rowOff>990600</xdr:rowOff>
    </xdr:to>
    <xdr:pic>
      <xdr:nvPicPr>
        <xdr:cNvPr id="10" name="Рисунок 9">
          <a:hlinkClick xmlns:r="http://schemas.openxmlformats.org/officeDocument/2006/relationships" r:id="rId25"/>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2238375" y="28594050"/>
          <a:ext cx="1724283" cy="971550"/>
        </a:xfrm>
        <a:prstGeom prst="rect">
          <a:avLst/>
        </a:prstGeom>
      </xdr:spPr>
    </xdr:pic>
    <xdr:clientData/>
  </xdr:twoCellAnchor>
  <xdr:twoCellAnchor editAs="oneCell">
    <xdr:from>
      <xdr:col>2</xdr:col>
      <xdr:colOff>295275</xdr:colOff>
      <xdr:row>20</xdr:row>
      <xdr:rowOff>19050</xdr:rowOff>
    </xdr:from>
    <xdr:to>
      <xdr:col>2</xdr:col>
      <xdr:colOff>2095500</xdr:colOff>
      <xdr:row>20</xdr:row>
      <xdr:rowOff>999173</xdr:rowOff>
    </xdr:to>
    <xdr:pic>
      <xdr:nvPicPr>
        <xdr:cNvPr id="15" name="Рисунок 14">
          <a:hlinkClick xmlns:r="http://schemas.openxmlformats.org/officeDocument/2006/relationships" r:id="rId27"/>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2181225" y="29603700"/>
          <a:ext cx="1800225" cy="980123"/>
        </a:xfrm>
        <a:prstGeom prst="rect">
          <a:avLst/>
        </a:prstGeom>
      </xdr:spPr>
    </xdr:pic>
    <xdr:clientData/>
  </xdr:twoCellAnchor>
  <xdr:twoCellAnchor editAs="oneCell">
    <xdr:from>
      <xdr:col>10</xdr:col>
      <xdr:colOff>66677</xdr:colOff>
      <xdr:row>18</xdr:row>
      <xdr:rowOff>390525</xdr:rowOff>
    </xdr:from>
    <xdr:to>
      <xdr:col>10</xdr:col>
      <xdr:colOff>794637</xdr:colOff>
      <xdr:row>18</xdr:row>
      <xdr:rowOff>619125</xdr:rowOff>
    </xdr:to>
    <xdr:pic>
      <xdr:nvPicPr>
        <xdr:cNvPr id="65" name="Рисунок 64">
          <a:extLst>
            <a:ext uri="{FF2B5EF4-FFF2-40B4-BE49-F238E27FC236}">
              <a16:creationId xmlns:a16="http://schemas.microsoft.com/office/drawing/2014/main" id="{00000000-0008-0000-0800-00004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10977" y="26946225"/>
          <a:ext cx="727960" cy="228600"/>
        </a:xfrm>
        <a:prstGeom prst="rect">
          <a:avLst/>
        </a:prstGeom>
      </xdr:spPr>
    </xdr:pic>
    <xdr:clientData/>
  </xdr:twoCellAnchor>
  <xdr:twoCellAnchor editAs="oneCell">
    <xdr:from>
      <xdr:col>10</xdr:col>
      <xdr:colOff>66677</xdr:colOff>
      <xdr:row>19</xdr:row>
      <xdr:rowOff>390525</xdr:rowOff>
    </xdr:from>
    <xdr:to>
      <xdr:col>10</xdr:col>
      <xdr:colOff>794637</xdr:colOff>
      <xdr:row>19</xdr:row>
      <xdr:rowOff>619125</xdr:rowOff>
    </xdr:to>
    <xdr:pic>
      <xdr:nvPicPr>
        <xdr:cNvPr id="72" name="Рисунок 71">
          <a:extLst>
            <a:ext uri="{FF2B5EF4-FFF2-40B4-BE49-F238E27FC236}">
              <a16:creationId xmlns:a16="http://schemas.microsoft.com/office/drawing/2014/main" id="{00000000-0008-0000-0800-000048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10977" y="26946225"/>
          <a:ext cx="727960" cy="228600"/>
        </a:xfrm>
        <a:prstGeom prst="rect">
          <a:avLst/>
        </a:prstGeom>
      </xdr:spPr>
    </xdr:pic>
    <xdr:clientData/>
  </xdr:twoCellAnchor>
  <xdr:twoCellAnchor editAs="oneCell">
    <xdr:from>
      <xdr:col>10</xdr:col>
      <xdr:colOff>66677</xdr:colOff>
      <xdr:row>20</xdr:row>
      <xdr:rowOff>390525</xdr:rowOff>
    </xdr:from>
    <xdr:to>
      <xdr:col>10</xdr:col>
      <xdr:colOff>794637</xdr:colOff>
      <xdr:row>20</xdr:row>
      <xdr:rowOff>619125</xdr:rowOff>
    </xdr:to>
    <xdr:pic>
      <xdr:nvPicPr>
        <xdr:cNvPr id="79" name="Рисунок 78">
          <a:extLst>
            <a:ext uri="{FF2B5EF4-FFF2-40B4-BE49-F238E27FC236}">
              <a16:creationId xmlns:a16="http://schemas.microsoft.com/office/drawing/2014/main" id="{00000000-0008-0000-0800-00004F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10977" y="26946225"/>
          <a:ext cx="727960" cy="228600"/>
        </a:xfrm>
        <a:prstGeom prst="rect">
          <a:avLst/>
        </a:prstGeom>
      </xdr:spPr>
    </xdr:pic>
    <xdr:clientData/>
  </xdr:twoCellAnchor>
  <xdr:twoCellAnchor editAs="oneCell">
    <xdr:from>
      <xdr:col>2</xdr:col>
      <xdr:colOff>190500</xdr:colOff>
      <xdr:row>25</xdr:row>
      <xdr:rowOff>28575</xdr:rowOff>
    </xdr:from>
    <xdr:to>
      <xdr:col>2</xdr:col>
      <xdr:colOff>2219325</xdr:colOff>
      <xdr:row>26</xdr:row>
      <xdr:rowOff>535</xdr:rowOff>
    </xdr:to>
    <xdr:pic>
      <xdr:nvPicPr>
        <xdr:cNvPr id="18" name="Рисунок 17">
          <a:hlinkClick xmlns:r="http://schemas.openxmlformats.org/officeDocument/2006/relationships" r:id="rId29"/>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076450" y="33813750"/>
          <a:ext cx="2028825" cy="975260"/>
        </a:xfrm>
        <a:prstGeom prst="rect">
          <a:avLst/>
        </a:prstGeom>
      </xdr:spPr>
    </xdr:pic>
    <xdr:clientData/>
  </xdr:twoCellAnchor>
  <xdr:twoCellAnchor editAs="oneCell">
    <xdr:from>
      <xdr:col>10</xdr:col>
      <xdr:colOff>66677</xdr:colOff>
      <xdr:row>25</xdr:row>
      <xdr:rowOff>390525</xdr:rowOff>
    </xdr:from>
    <xdr:to>
      <xdr:col>10</xdr:col>
      <xdr:colOff>794637</xdr:colOff>
      <xdr:row>25</xdr:row>
      <xdr:rowOff>619125</xdr:rowOff>
    </xdr:to>
    <xdr:pic>
      <xdr:nvPicPr>
        <xdr:cNvPr id="81" name="Рисунок 80">
          <a:extLst>
            <a:ext uri="{FF2B5EF4-FFF2-40B4-BE49-F238E27FC236}">
              <a16:creationId xmlns:a16="http://schemas.microsoft.com/office/drawing/2014/main" id="{00000000-0008-0000-0800-00005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10977" y="33166050"/>
          <a:ext cx="727960" cy="228600"/>
        </a:xfrm>
        <a:prstGeom prst="rect">
          <a:avLst/>
        </a:prstGeom>
      </xdr:spPr>
    </xdr:pic>
    <xdr:clientData/>
  </xdr:twoCellAnchor>
  <xdr:twoCellAnchor editAs="oneCell">
    <xdr:from>
      <xdr:col>1</xdr:col>
      <xdr:colOff>0</xdr:colOff>
      <xdr:row>8</xdr:row>
      <xdr:rowOff>0</xdr:rowOff>
    </xdr:from>
    <xdr:to>
      <xdr:col>1</xdr:col>
      <xdr:colOff>2025649</xdr:colOff>
      <xdr:row>9</xdr:row>
      <xdr:rowOff>31936</xdr:rowOff>
    </xdr:to>
    <xdr:pic>
      <xdr:nvPicPr>
        <xdr:cNvPr id="19" name="Рисунок 18">
          <a:hlinkClick xmlns:r="http://schemas.openxmlformats.org/officeDocument/2006/relationships" r:id="rId31"/>
          <a:extLst>
            <a:ext uri="{FF2B5EF4-FFF2-40B4-BE49-F238E27FC236}">
              <a16:creationId xmlns:a16="http://schemas.microsoft.com/office/drawing/2014/main" id="{4E39F7B4-FF9B-F143-B55F-29D6A47F0615}"/>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38100" y="1358900"/>
          <a:ext cx="2025649" cy="1843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714375</xdr:colOff>
      <xdr:row>84</xdr:row>
      <xdr:rowOff>152400</xdr:rowOff>
    </xdr:from>
    <xdr:to>
      <xdr:col>2</xdr:col>
      <xdr:colOff>1704975</xdr:colOff>
      <xdr:row>84</xdr:row>
      <xdr:rowOff>866775</xdr:rowOff>
    </xdr:to>
    <xdr:pic>
      <xdr:nvPicPr>
        <xdr:cNvPr id="11" name="Рисунок 95" descr="C:\Users\saltanov\AppData\Local\Temp\SNAGHTMLb9d55792.PNG">
          <a:hlinkClick xmlns:r="http://schemas.openxmlformats.org/officeDocument/2006/relationships" r:id="rId1"/>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2562225" y="43986450"/>
          <a:ext cx="9906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790575</xdr:colOff>
      <xdr:row>85</xdr:row>
      <xdr:rowOff>180975</xdr:rowOff>
    </xdr:from>
    <xdr:to>
      <xdr:col>2</xdr:col>
      <xdr:colOff>1752600</xdr:colOff>
      <xdr:row>85</xdr:row>
      <xdr:rowOff>885825</xdr:rowOff>
    </xdr:to>
    <xdr:pic>
      <xdr:nvPicPr>
        <xdr:cNvPr id="12" name="Рисунок 97" descr="C:\Users\saltanov\AppData\Local\Temp\SNAGHTMLb9d649c2.PNG">
          <a:hlinkClick xmlns:r="http://schemas.openxmlformats.org/officeDocument/2006/relationships" r:id="rId3"/>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2638425" y="45024675"/>
          <a:ext cx="9620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93</xdr:row>
      <xdr:rowOff>142875</xdr:rowOff>
    </xdr:from>
    <xdr:to>
      <xdr:col>2</xdr:col>
      <xdr:colOff>1647825</xdr:colOff>
      <xdr:row>93</xdr:row>
      <xdr:rowOff>847725</xdr:rowOff>
    </xdr:to>
    <xdr:pic>
      <xdr:nvPicPr>
        <xdr:cNvPr id="13" name="Рисунок 102" descr="C:\Users\saltanov\AppData\Local\Temp\SNAGHTMLb9df7943.PNG">
          <a:hlinkClick xmlns:r="http://schemas.openxmlformats.org/officeDocument/2006/relationships" r:id="rId5"/>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2667000" y="53063775"/>
          <a:ext cx="8286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94</xdr:row>
      <xdr:rowOff>142875</xdr:rowOff>
    </xdr:from>
    <xdr:to>
      <xdr:col>2</xdr:col>
      <xdr:colOff>1828800</xdr:colOff>
      <xdr:row>94</xdr:row>
      <xdr:rowOff>847725</xdr:rowOff>
    </xdr:to>
    <xdr:pic>
      <xdr:nvPicPr>
        <xdr:cNvPr id="14" name="Рисунок 103" descr="C:\Users\saltanov\AppData\Local\Temp\SNAGHTMLb9e14b05.PNG">
          <a:hlinkClick xmlns:r="http://schemas.openxmlformats.org/officeDocument/2006/relationships" r:id="rId7"/>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2476500" y="54073425"/>
          <a:ext cx="12001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990600</xdr:colOff>
      <xdr:row>104</xdr:row>
      <xdr:rowOff>85725</xdr:rowOff>
    </xdr:from>
    <xdr:to>
      <xdr:col>2</xdr:col>
      <xdr:colOff>1428750</xdr:colOff>
      <xdr:row>104</xdr:row>
      <xdr:rowOff>914400</xdr:rowOff>
    </xdr:to>
    <xdr:pic>
      <xdr:nvPicPr>
        <xdr:cNvPr id="15" name="Рисунок 107" descr="C:\Users\saltanov\AppData\Local\Temp\SNAGHTMLb9f652a0.PNG">
          <a:hlinkClick xmlns:r="http://schemas.openxmlformats.org/officeDocument/2006/relationships" r:id="rId9"/>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2838450" y="62255400"/>
          <a:ext cx="4381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76200</xdr:rowOff>
    </xdr:from>
    <xdr:to>
      <xdr:col>2</xdr:col>
      <xdr:colOff>1476375</xdr:colOff>
      <xdr:row>82</xdr:row>
      <xdr:rowOff>723900</xdr:rowOff>
    </xdr:to>
    <xdr:pic>
      <xdr:nvPicPr>
        <xdr:cNvPr id="20" name="Рисунок 59" descr="C:\Users\saltanov\AppData\Local\Temp\SNAGHTMLba1fa993.PNG">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2457450" y="41890950"/>
          <a:ext cx="8667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876300</xdr:colOff>
      <xdr:row>82</xdr:row>
      <xdr:rowOff>123825</xdr:rowOff>
    </xdr:from>
    <xdr:to>
      <xdr:col>2</xdr:col>
      <xdr:colOff>1800225</xdr:colOff>
      <xdr:row>82</xdr:row>
      <xdr:rowOff>952500</xdr:rowOff>
    </xdr:to>
    <xdr:pic>
      <xdr:nvPicPr>
        <xdr:cNvPr id="21" name="Рисунок 64" descr="C:\Users\saltanov\AppData\Local\Temp\SNAGHTML2071feb7.PNG">
          <a:hlinkClick xmlns:r="http://schemas.openxmlformats.org/officeDocument/2006/relationships" r:id="rId12"/>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2724150" y="41938575"/>
          <a:ext cx="9239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99</xdr:row>
      <xdr:rowOff>76200</xdr:rowOff>
    </xdr:from>
    <xdr:to>
      <xdr:col>2</xdr:col>
      <xdr:colOff>1695450</xdr:colOff>
      <xdr:row>99</xdr:row>
      <xdr:rowOff>952500</xdr:rowOff>
    </xdr:to>
    <xdr:pic>
      <xdr:nvPicPr>
        <xdr:cNvPr id="22" name="Рисунок 66" descr="C:\Users\saltanov\AppData\Local\Temp\SNAGHTML208d1c3e.PNG">
          <a:hlinkClick xmlns:r="http://schemas.openxmlformats.org/officeDocument/2006/relationships" r:id="rId14"/>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a:fillRect/>
        </a:stretch>
      </xdr:blipFill>
      <xdr:spPr bwMode="auto">
        <a:xfrm>
          <a:off x="2667000" y="58207275"/>
          <a:ext cx="8763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97</xdr:row>
      <xdr:rowOff>28575</xdr:rowOff>
    </xdr:from>
    <xdr:to>
      <xdr:col>2</xdr:col>
      <xdr:colOff>1809750</xdr:colOff>
      <xdr:row>97</xdr:row>
      <xdr:rowOff>977157</xdr:rowOff>
    </xdr:to>
    <xdr:pic>
      <xdr:nvPicPr>
        <xdr:cNvPr id="23" name="Рисунок 67" descr="C:\Users\saltanov\AppData\Local\Temp\SNAGHTML2090730a.PNG">
          <a:hlinkClick xmlns:r="http://schemas.openxmlformats.org/officeDocument/2006/relationships" r:id="rId16"/>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7" cstate="email">
          <a:extLst>
            <a:ext uri="{28A0092B-C50C-407E-A947-70E740481C1C}">
              <a14:useLocalDpi xmlns:a14="http://schemas.microsoft.com/office/drawing/2010/main"/>
            </a:ext>
          </a:extLst>
        </a:blip>
        <a:srcRect/>
        <a:stretch>
          <a:fillRect/>
        </a:stretch>
      </xdr:blipFill>
      <xdr:spPr bwMode="auto">
        <a:xfrm>
          <a:off x="2524125" y="56988075"/>
          <a:ext cx="1133475" cy="948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96</xdr:row>
      <xdr:rowOff>28575</xdr:rowOff>
    </xdr:from>
    <xdr:to>
      <xdr:col>2</xdr:col>
      <xdr:colOff>1628775</xdr:colOff>
      <xdr:row>96</xdr:row>
      <xdr:rowOff>983052</xdr:rowOff>
    </xdr:to>
    <xdr:pic>
      <xdr:nvPicPr>
        <xdr:cNvPr id="24" name="Рисунок 68" descr="C:\Users\saltanov\AppData\Local\Temp\SNAGHTML2095ca3a.PNG">
          <a:hlinkClick xmlns:r="http://schemas.openxmlformats.org/officeDocument/2006/relationships" r:id="rId18"/>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9" cstate="email">
          <a:extLst>
            <a:ext uri="{28A0092B-C50C-407E-A947-70E740481C1C}">
              <a14:useLocalDpi xmlns:a14="http://schemas.microsoft.com/office/drawing/2010/main"/>
            </a:ext>
          </a:extLst>
        </a:blip>
        <a:srcRect/>
        <a:stretch>
          <a:fillRect/>
        </a:stretch>
      </xdr:blipFill>
      <xdr:spPr bwMode="auto">
        <a:xfrm>
          <a:off x="2581275" y="55978425"/>
          <a:ext cx="895350" cy="954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685799</xdr:colOff>
      <xdr:row>178</xdr:row>
      <xdr:rowOff>28575</xdr:rowOff>
    </xdr:from>
    <xdr:to>
      <xdr:col>2</xdr:col>
      <xdr:colOff>1762124</xdr:colOff>
      <xdr:row>178</xdr:row>
      <xdr:rowOff>978947</xdr:rowOff>
    </xdr:to>
    <xdr:pic>
      <xdr:nvPicPr>
        <xdr:cNvPr id="31" name="Рисунок 66">
          <a:hlinkClick xmlns:r="http://schemas.openxmlformats.org/officeDocument/2006/relationships" r:id="rId20"/>
          <a:extLst>
            <a:ext uri="{FF2B5EF4-FFF2-40B4-BE49-F238E27FC236}">
              <a16:creationId xmlns:a16="http://schemas.microsoft.com/office/drawing/2014/main" id="{00000000-0008-0000-0900-00001F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a:off x="2590799" y="140398500"/>
          <a:ext cx="1076325" cy="95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666749</xdr:colOff>
      <xdr:row>179</xdr:row>
      <xdr:rowOff>47625</xdr:rowOff>
    </xdr:from>
    <xdr:to>
      <xdr:col>2</xdr:col>
      <xdr:colOff>1704974</xdr:colOff>
      <xdr:row>179</xdr:row>
      <xdr:rowOff>974213</xdr:rowOff>
    </xdr:to>
    <xdr:pic>
      <xdr:nvPicPr>
        <xdr:cNvPr id="32" name="Рисунок 67">
          <a:hlinkClick xmlns:r="http://schemas.openxmlformats.org/officeDocument/2006/relationships" r:id="rId22"/>
          <a:extLst>
            <a:ext uri="{FF2B5EF4-FFF2-40B4-BE49-F238E27FC236}">
              <a16:creationId xmlns:a16="http://schemas.microsoft.com/office/drawing/2014/main" id="{00000000-0008-0000-0900-000020000000}"/>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2571749" y="141427200"/>
          <a:ext cx="1038225" cy="926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619124</xdr:colOff>
      <xdr:row>180</xdr:row>
      <xdr:rowOff>47625</xdr:rowOff>
    </xdr:from>
    <xdr:to>
      <xdr:col>2</xdr:col>
      <xdr:colOff>1638299</xdr:colOff>
      <xdr:row>180</xdr:row>
      <xdr:rowOff>947535</xdr:rowOff>
    </xdr:to>
    <xdr:pic>
      <xdr:nvPicPr>
        <xdr:cNvPr id="33" name="Рисунок 68">
          <a:hlinkClick xmlns:r="http://schemas.openxmlformats.org/officeDocument/2006/relationships" r:id="rId23"/>
          <a:extLst>
            <a:ext uri="{FF2B5EF4-FFF2-40B4-BE49-F238E27FC236}">
              <a16:creationId xmlns:a16="http://schemas.microsoft.com/office/drawing/2014/main" id="{00000000-0008-0000-0900-000021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a:off x="2524124" y="142436850"/>
          <a:ext cx="1019175" cy="89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514350</xdr:colOff>
      <xdr:row>154</xdr:row>
      <xdr:rowOff>247650</xdr:rowOff>
    </xdr:from>
    <xdr:to>
      <xdr:col>2</xdr:col>
      <xdr:colOff>2019300</xdr:colOff>
      <xdr:row>154</xdr:row>
      <xdr:rowOff>800100</xdr:rowOff>
    </xdr:to>
    <xdr:pic>
      <xdr:nvPicPr>
        <xdr:cNvPr id="37" name="Рисунок 62" descr="C:\Users\saltanov\AppData\Local\Temp\SNAGHTML1167228.PNG">
          <a:hlinkClick xmlns:r="http://schemas.openxmlformats.org/officeDocument/2006/relationships" r:id="rId24"/>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25" cstate="email">
          <a:extLst>
            <a:ext uri="{28A0092B-C50C-407E-A947-70E740481C1C}">
              <a14:useLocalDpi xmlns:a14="http://schemas.microsoft.com/office/drawing/2010/main"/>
            </a:ext>
          </a:extLst>
        </a:blip>
        <a:srcRect/>
        <a:stretch>
          <a:fillRect/>
        </a:stretch>
      </xdr:blipFill>
      <xdr:spPr bwMode="auto">
        <a:xfrm>
          <a:off x="2419350" y="122443875"/>
          <a:ext cx="15049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466725</xdr:colOff>
      <xdr:row>155</xdr:row>
      <xdr:rowOff>257175</xdr:rowOff>
    </xdr:from>
    <xdr:to>
      <xdr:col>2</xdr:col>
      <xdr:colOff>2076450</xdr:colOff>
      <xdr:row>155</xdr:row>
      <xdr:rowOff>838200</xdr:rowOff>
    </xdr:to>
    <xdr:pic>
      <xdr:nvPicPr>
        <xdr:cNvPr id="38" name="Рисунок 63" descr="C:\Users\saltanov\AppData\Local\Temp\SNAGHTML11c3596.PNG">
          <a:hlinkClick xmlns:r="http://schemas.openxmlformats.org/officeDocument/2006/relationships" r:id="rId26"/>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27" cstate="email">
          <a:extLst>
            <a:ext uri="{28A0092B-C50C-407E-A947-70E740481C1C}">
              <a14:useLocalDpi xmlns:a14="http://schemas.microsoft.com/office/drawing/2010/main"/>
            </a:ext>
          </a:extLst>
        </a:blip>
        <a:srcRect/>
        <a:stretch>
          <a:fillRect/>
        </a:stretch>
      </xdr:blipFill>
      <xdr:spPr bwMode="auto">
        <a:xfrm>
          <a:off x="2314575" y="87915750"/>
          <a:ext cx="1609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533400</xdr:colOff>
      <xdr:row>156</xdr:row>
      <xdr:rowOff>238125</xdr:rowOff>
    </xdr:from>
    <xdr:to>
      <xdr:col>2</xdr:col>
      <xdr:colOff>2019300</xdr:colOff>
      <xdr:row>156</xdr:row>
      <xdr:rowOff>847725</xdr:rowOff>
    </xdr:to>
    <xdr:pic>
      <xdr:nvPicPr>
        <xdr:cNvPr id="39" name="Рисунок 64" descr="C:\Users\saltanov\AppData\Local\Temp\SNAGHTML134b4f2.PNG">
          <a:hlinkClick xmlns:r="http://schemas.openxmlformats.org/officeDocument/2006/relationships" r:id="rId28"/>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29" cstate="email">
          <a:extLst>
            <a:ext uri="{28A0092B-C50C-407E-A947-70E740481C1C}">
              <a14:useLocalDpi xmlns:a14="http://schemas.microsoft.com/office/drawing/2010/main"/>
            </a:ext>
          </a:extLst>
        </a:blip>
        <a:srcRect/>
        <a:stretch>
          <a:fillRect/>
        </a:stretch>
      </xdr:blipFill>
      <xdr:spPr bwMode="auto">
        <a:xfrm>
          <a:off x="2381250" y="88906350"/>
          <a:ext cx="14859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561975</xdr:colOff>
      <xdr:row>168</xdr:row>
      <xdr:rowOff>209550</xdr:rowOff>
    </xdr:from>
    <xdr:to>
      <xdr:col>2</xdr:col>
      <xdr:colOff>2000250</xdr:colOff>
      <xdr:row>168</xdr:row>
      <xdr:rowOff>838200</xdr:rowOff>
    </xdr:to>
    <xdr:pic>
      <xdr:nvPicPr>
        <xdr:cNvPr id="40" name="Рисунок 65" descr="C:\Users\saltanov\AppData\Local\Temp\SNAGHTML13a7564.PNG">
          <a:hlinkClick xmlns:r="http://schemas.openxmlformats.org/officeDocument/2006/relationships" r:id="rId30"/>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31" cstate="email">
          <a:extLst>
            <a:ext uri="{28A0092B-C50C-407E-A947-70E740481C1C}">
              <a14:useLocalDpi xmlns:a14="http://schemas.microsoft.com/office/drawing/2010/main"/>
            </a:ext>
          </a:extLst>
        </a:blip>
        <a:srcRect/>
        <a:stretch>
          <a:fillRect/>
        </a:stretch>
      </xdr:blipFill>
      <xdr:spPr bwMode="auto">
        <a:xfrm>
          <a:off x="2409825" y="103793925"/>
          <a:ext cx="1438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561975</xdr:colOff>
      <xdr:row>167</xdr:row>
      <xdr:rowOff>228600</xdr:rowOff>
    </xdr:from>
    <xdr:to>
      <xdr:col>2</xdr:col>
      <xdr:colOff>1790700</xdr:colOff>
      <xdr:row>167</xdr:row>
      <xdr:rowOff>762000</xdr:rowOff>
    </xdr:to>
    <xdr:pic>
      <xdr:nvPicPr>
        <xdr:cNvPr id="41" name="Рисунок 66" descr="C:\Users\saltanov\AppData\Local\Temp\SNAGHTML13db0ed.PNG">
          <a:hlinkClick xmlns:r="http://schemas.openxmlformats.org/officeDocument/2006/relationships" r:id="rId32"/>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33" cstate="email">
          <a:extLst>
            <a:ext uri="{28A0092B-C50C-407E-A947-70E740481C1C}">
              <a14:useLocalDpi xmlns:a14="http://schemas.microsoft.com/office/drawing/2010/main"/>
            </a:ext>
          </a:extLst>
        </a:blip>
        <a:srcRect/>
        <a:stretch>
          <a:fillRect/>
        </a:stretch>
      </xdr:blipFill>
      <xdr:spPr bwMode="auto">
        <a:xfrm>
          <a:off x="2409825" y="102803325"/>
          <a:ext cx="12287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561975</xdr:colOff>
      <xdr:row>169</xdr:row>
      <xdr:rowOff>190500</xdr:rowOff>
    </xdr:from>
    <xdr:to>
      <xdr:col>2</xdr:col>
      <xdr:colOff>1914525</xdr:colOff>
      <xdr:row>169</xdr:row>
      <xdr:rowOff>895350</xdr:rowOff>
    </xdr:to>
    <xdr:pic>
      <xdr:nvPicPr>
        <xdr:cNvPr id="42" name="Рисунок 67" descr="C:\Users\saltanov\AppData\Local\Temp\SNAGHTML14024c5.PNG">
          <a:hlinkClick xmlns:r="http://schemas.openxmlformats.org/officeDocument/2006/relationships" r:id="rId34"/>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35" cstate="email">
          <a:extLst>
            <a:ext uri="{28A0092B-C50C-407E-A947-70E740481C1C}">
              <a14:useLocalDpi xmlns:a14="http://schemas.microsoft.com/office/drawing/2010/main"/>
            </a:ext>
          </a:extLst>
        </a:blip>
        <a:srcRect/>
        <a:stretch>
          <a:fillRect/>
        </a:stretch>
      </xdr:blipFill>
      <xdr:spPr bwMode="auto">
        <a:xfrm>
          <a:off x="2409825" y="104784525"/>
          <a:ext cx="13525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184</xdr:row>
      <xdr:rowOff>238125</xdr:rowOff>
    </xdr:from>
    <xdr:to>
      <xdr:col>2</xdr:col>
      <xdr:colOff>1819275</xdr:colOff>
      <xdr:row>184</xdr:row>
      <xdr:rowOff>828675</xdr:rowOff>
    </xdr:to>
    <xdr:pic>
      <xdr:nvPicPr>
        <xdr:cNvPr id="44" name="Рисунок 71" descr="C:\Users\saltanov\AppData\Local\Temp\SNAGHTML1688e32.PNG">
          <a:hlinkClick xmlns:r="http://schemas.openxmlformats.org/officeDocument/2006/relationships" r:id="rId36"/>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37" cstate="email">
          <a:extLst>
            <a:ext uri="{28A0092B-C50C-407E-A947-70E740481C1C}">
              <a14:useLocalDpi xmlns:a14="http://schemas.microsoft.com/office/drawing/2010/main"/>
            </a:ext>
          </a:extLst>
        </a:blip>
        <a:srcRect/>
        <a:stretch>
          <a:fillRect/>
        </a:stretch>
      </xdr:blipFill>
      <xdr:spPr bwMode="auto">
        <a:xfrm>
          <a:off x="2524125" y="95973900"/>
          <a:ext cx="11430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185</xdr:row>
      <xdr:rowOff>219075</xdr:rowOff>
    </xdr:from>
    <xdr:to>
      <xdr:col>2</xdr:col>
      <xdr:colOff>1828800</xdr:colOff>
      <xdr:row>185</xdr:row>
      <xdr:rowOff>828675</xdr:rowOff>
    </xdr:to>
    <xdr:pic>
      <xdr:nvPicPr>
        <xdr:cNvPr id="45" name="Рисунок 72" descr="C:\Users\saltanov\AppData\Local\Temp\SNAGHTML17a2a32.PNG">
          <a:hlinkClick xmlns:r="http://schemas.openxmlformats.org/officeDocument/2006/relationships" r:id="rId38"/>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39" cstate="email">
          <a:extLst>
            <a:ext uri="{28A0092B-C50C-407E-A947-70E740481C1C}">
              <a14:useLocalDpi xmlns:a14="http://schemas.microsoft.com/office/drawing/2010/main"/>
            </a:ext>
          </a:extLst>
        </a:blip>
        <a:srcRect/>
        <a:stretch>
          <a:fillRect/>
        </a:stretch>
      </xdr:blipFill>
      <xdr:spPr bwMode="auto">
        <a:xfrm>
          <a:off x="2438400" y="96964500"/>
          <a:ext cx="12382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485775</xdr:colOff>
      <xdr:row>83</xdr:row>
      <xdr:rowOff>28575</xdr:rowOff>
    </xdr:from>
    <xdr:to>
      <xdr:col>2</xdr:col>
      <xdr:colOff>2000074</xdr:colOff>
      <xdr:row>83</xdr:row>
      <xdr:rowOff>990600</xdr:rowOff>
    </xdr:to>
    <xdr:pic>
      <xdr:nvPicPr>
        <xdr:cNvPr id="46" name="Рисунок 73" descr="C:\Users\saltanov\AppData\Local\Temp\SNAGHTML1c3b025.PNG">
          <a:hlinkClick xmlns:r="http://schemas.openxmlformats.org/officeDocument/2006/relationships" r:id="rId40"/>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41" cstate="email">
          <a:extLst>
            <a:ext uri="{28A0092B-C50C-407E-A947-70E740481C1C}">
              <a14:useLocalDpi xmlns:a14="http://schemas.microsoft.com/office/drawing/2010/main"/>
            </a:ext>
          </a:extLst>
        </a:blip>
        <a:srcRect/>
        <a:stretch>
          <a:fillRect/>
        </a:stretch>
      </xdr:blipFill>
      <xdr:spPr bwMode="auto">
        <a:xfrm>
          <a:off x="2333625" y="42852975"/>
          <a:ext cx="1514299"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533400</xdr:colOff>
      <xdr:row>64</xdr:row>
      <xdr:rowOff>152400</xdr:rowOff>
    </xdr:from>
    <xdr:to>
      <xdr:col>2</xdr:col>
      <xdr:colOff>1819275</xdr:colOff>
      <xdr:row>64</xdr:row>
      <xdr:rowOff>914400</xdr:rowOff>
    </xdr:to>
    <xdr:pic>
      <xdr:nvPicPr>
        <xdr:cNvPr id="47" name="Рисунок 75" descr="C:\Users\saltanov\AppData\Local\Temp\SNAGHTML1295cf4.PNG">
          <a:hlinkClick xmlns:r="http://schemas.openxmlformats.org/officeDocument/2006/relationships" r:id="rId42"/>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2381250" y="32880300"/>
          <a:ext cx="12858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65</xdr:row>
      <xdr:rowOff>200025</xdr:rowOff>
    </xdr:from>
    <xdr:to>
      <xdr:col>2</xdr:col>
      <xdr:colOff>1685925</xdr:colOff>
      <xdr:row>65</xdr:row>
      <xdr:rowOff>752475</xdr:rowOff>
    </xdr:to>
    <xdr:pic>
      <xdr:nvPicPr>
        <xdr:cNvPr id="54" name="Рисунок 83">
          <a:hlinkClick xmlns:r="http://schemas.openxmlformats.org/officeDocument/2006/relationships" r:id="rId44"/>
          <a:extLst>
            <a:ext uri="{FF2B5EF4-FFF2-40B4-BE49-F238E27FC236}">
              <a16:creationId xmlns:a16="http://schemas.microsoft.com/office/drawing/2014/main" id="{00000000-0008-0000-0900-000036000000}"/>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rcRect/>
        <a:stretch>
          <a:fillRect/>
        </a:stretch>
      </xdr:blipFill>
      <xdr:spPr bwMode="auto">
        <a:xfrm rot="-414271">
          <a:off x="2476500" y="33937575"/>
          <a:ext cx="10572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790575</xdr:colOff>
      <xdr:row>70</xdr:row>
      <xdr:rowOff>190500</xdr:rowOff>
    </xdr:from>
    <xdr:to>
      <xdr:col>2</xdr:col>
      <xdr:colOff>1638300</xdr:colOff>
      <xdr:row>70</xdr:row>
      <xdr:rowOff>809625</xdr:rowOff>
    </xdr:to>
    <xdr:pic>
      <xdr:nvPicPr>
        <xdr:cNvPr id="55" name="Рисунок 60" descr="C:\Users\saltanov\AppData\Local\Temp\SNAGHTMLba21364d.PNG">
          <a:hlinkClick xmlns:r="http://schemas.openxmlformats.org/officeDocument/2006/relationships" r:id="rId46"/>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47" cstate="email">
          <a:extLst>
            <a:ext uri="{28A0092B-C50C-407E-A947-70E740481C1C}">
              <a14:useLocalDpi xmlns:a14="http://schemas.microsoft.com/office/drawing/2010/main"/>
            </a:ext>
          </a:extLst>
        </a:blip>
        <a:srcRect/>
        <a:stretch>
          <a:fillRect/>
        </a:stretch>
      </xdr:blipFill>
      <xdr:spPr bwMode="auto">
        <a:xfrm>
          <a:off x="2695575" y="50711100"/>
          <a:ext cx="847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800100</xdr:colOff>
      <xdr:row>71</xdr:row>
      <xdr:rowOff>180975</xdr:rowOff>
    </xdr:from>
    <xdr:to>
      <xdr:col>2</xdr:col>
      <xdr:colOff>1676400</xdr:colOff>
      <xdr:row>71</xdr:row>
      <xdr:rowOff>809625</xdr:rowOff>
    </xdr:to>
    <xdr:pic>
      <xdr:nvPicPr>
        <xdr:cNvPr id="56" name="Рисунок 55" descr="C:\Users\saltanov\AppData\Local\Temp\SNAGHTMLba21364d.PNG">
          <a:hlinkClick xmlns:r="http://schemas.openxmlformats.org/officeDocument/2006/relationships" r:id="rId48"/>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49" cstate="email">
          <a:extLst>
            <a:ext uri="{28A0092B-C50C-407E-A947-70E740481C1C}">
              <a14:useLocalDpi xmlns:a14="http://schemas.microsoft.com/office/drawing/2010/main"/>
            </a:ext>
          </a:extLst>
        </a:blip>
        <a:srcRect/>
        <a:stretch>
          <a:fillRect/>
        </a:stretch>
      </xdr:blipFill>
      <xdr:spPr bwMode="auto">
        <a:xfrm>
          <a:off x="2705100" y="51711225"/>
          <a:ext cx="8763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87</xdr:row>
      <xdr:rowOff>152400</xdr:rowOff>
    </xdr:from>
    <xdr:to>
      <xdr:col>2</xdr:col>
      <xdr:colOff>1695450</xdr:colOff>
      <xdr:row>87</xdr:row>
      <xdr:rowOff>876300</xdr:rowOff>
    </xdr:to>
    <xdr:pic>
      <xdr:nvPicPr>
        <xdr:cNvPr id="58" name="Рисунок 97" descr="C:\Users\saltanov\AppData\Local\Temp\SNAGHTMLb9d649c2.PNG">
          <a:hlinkClick xmlns:r="http://schemas.openxmlformats.org/officeDocument/2006/relationships" r:id="rId50"/>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51" cstate="email">
          <a:extLst>
            <a:ext uri="{28A0092B-C50C-407E-A947-70E740481C1C}">
              <a14:useLocalDpi xmlns:a14="http://schemas.microsoft.com/office/drawing/2010/main"/>
            </a:ext>
          </a:extLst>
        </a:blip>
        <a:srcRect/>
        <a:stretch>
          <a:fillRect/>
        </a:stretch>
      </xdr:blipFill>
      <xdr:spPr bwMode="auto">
        <a:xfrm>
          <a:off x="2562225" y="47015400"/>
          <a:ext cx="981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108</xdr:row>
      <xdr:rowOff>114300</xdr:rowOff>
    </xdr:from>
    <xdr:to>
      <xdr:col>2</xdr:col>
      <xdr:colOff>1600200</xdr:colOff>
      <xdr:row>108</xdr:row>
      <xdr:rowOff>895350</xdr:rowOff>
    </xdr:to>
    <xdr:pic>
      <xdr:nvPicPr>
        <xdr:cNvPr id="65" name="Рисунок 97">
          <a:hlinkClick xmlns:r="http://schemas.openxmlformats.org/officeDocument/2006/relationships" r:id="rId52"/>
          <a:extLst>
            <a:ext uri="{FF2B5EF4-FFF2-40B4-BE49-F238E27FC236}">
              <a16:creationId xmlns:a16="http://schemas.microsoft.com/office/drawing/2014/main" id="{00000000-0008-0000-0900-000041000000}"/>
            </a:ext>
          </a:extLst>
        </xdr:cNvPr>
        <xdr:cNvPicPr>
          <a:picLocks noChangeAspect="1"/>
        </xdr:cNvPicPr>
      </xdr:nvPicPr>
      <xdr:blipFill>
        <a:blip xmlns:r="http://schemas.openxmlformats.org/officeDocument/2006/relationships" r:embed="rId53" cstate="screen">
          <a:extLst>
            <a:ext uri="{28A0092B-C50C-407E-A947-70E740481C1C}">
              <a14:useLocalDpi xmlns:a14="http://schemas.microsoft.com/office/drawing/2010/main"/>
            </a:ext>
          </a:extLst>
        </a:blip>
        <a:srcRect/>
        <a:stretch>
          <a:fillRect/>
        </a:stretch>
      </xdr:blipFill>
      <xdr:spPr bwMode="auto">
        <a:xfrm>
          <a:off x="2609850" y="65312925"/>
          <a:ext cx="838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742950</xdr:colOff>
      <xdr:row>107</xdr:row>
      <xdr:rowOff>123825</xdr:rowOff>
    </xdr:from>
    <xdr:to>
      <xdr:col>2</xdr:col>
      <xdr:colOff>1590675</xdr:colOff>
      <xdr:row>107</xdr:row>
      <xdr:rowOff>895350</xdr:rowOff>
    </xdr:to>
    <xdr:pic>
      <xdr:nvPicPr>
        <xdr:cNvPr id="66" name="Рисунок 98">
          <a:hlinkClick xmlns:r="http://schemas.openxmlformats.org/officeDocument/2006/relationships" r:id="rId54"/>
          <a:extLst>
            <a:ext uri="{FF2B5EF4-FFF2-40B4-BE49-F238E27FC236}">
              <a16:creationId xmlns:a16="http://schemas.microsoft.com/office/drawing/2014/main" id="{00000000-0008-0000-0900-000042000000}"/>
            </a:ext>
          </a:extLst>
        </xdr:cNvPr>
        <xdr:cNvPicPr>
          <a:picLocks noChangeAspect="1"/>
        </xdr:cNvPicPr>
      </xdr:nvPicPr>
      <xdr:blipFill>
        <a:blip xmlns:r="http://schemas.openxmlformats.org/officeDocument/2006/relationships" r:embed="rId55" cstate="screen">
          <a:extLst>
            <a:ext uri="{28A0092B-C50C-407E-A947-70E740481C1C}">
              <a14:useLocalDpi xmlns:a14="http://schemas.microsoft.com/office/drawing/2010/main"/>
            </a:ext>
          </a:extLst>
        </a:blip>
        <a:srcRect/>
        <a:stretch>
          <a:fillRect/>
        </a:stretch>
      </xdr:blipFill>
      <xdr:spPr bwMode="auto">
        <a:xfrm>
          <a:off x="2590800" y="64312800"/>
          <a:ext cx="8477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657225</xdr:colOff>
      <xdr:row>27</xdr:row>
      <xdr:rowOff>57150</xdr:rowOff>
    </xdr:from>
    <xdr:to>
      <xdr:col>2</xdr:col>
      <xdr:colOff>1762125</xdr:colOff>
      <xdr:row>27</xdr:row>
      <xdr:rowOff>1085850</xdr:rowOff>
    </xdr:to>
    <xdr:pic>
      <xdr:nvPicPr>
        <xdr:cNvPr id="67" name="Рисунок 1">
          <a:hlinkClick xmlns:r="http://schemas.openxmlformats.org/officeDocument/2006/relationships" r:id="rId56"/>
          <a:extLst>
            <a:ext uri="{FF2B5EF4-FFF2-40B4-BE49-F238E27FC236}">
              <a16:creationId xmlns:a16="http://schemas.microsoft.com/office/drawing/2014/main" id="{00000000-0008-0000-0900-000043000000}"/>
            </a:ext>
          </a:extLst>
        </xdr:cNvPr>
        <xdr:cNvPicPr>
          <a:picLocks noChangeAspect="1"/>
        </xdr:cNvPicPr>
      </xdr:nvPicPr>
      <xdr:blipFill>
        <a:blip xmlns:r="http://schemas.openxmlformats.org/officeDocument/2006/relationships" r:embed="rId57" cstate="email">
          <a:extLst>
            <a:ext uri="{28A0092B-C50C-407E-A947-70E740481C1C}">
              <a14:useLocalDpi xmlns:a14="http://schemas.microsoft.com/office/drawing/2010/main"/>
            </a:ext>
          </a:extLst>
        </a:blip>
        <a:srcRect/>
        <a:stretch>
          <a:fillRect/>
        </a:stretch>
      </xdr:blipFill>
      <xdr:spPr bwMode="auto">
        <a:xfrm>
          <a:off x="2505075" y="9763125"/>
          <a:ext cx="11049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581025</xdr:colOff>
      <xdr:row>54</xdr:row>
      <xdr:rowOff>47625</xdr:rowOff>
    </xdr:from>
    <xdr:to>
      <xdr:col>2</xdr:col>
      <xdr:colOff>1666875</xdr:colOff>
      <xdr:row>54</xdr:row>
      <xdr:rowOff>1114425</xdr:rowOff>
    </xdr:to>
    <xdr:pic>
      <xdr:nvPicPr>
        <xdr:cNvPr id="72" name="Рисунок 2">
          <a:hlinkClick xmlns:r="http://schemas.openxmlformats.org/officeDocument/2006/relationships" r:id="rId58"/>
          <a:extLst>
            <a:ext uri="{FF2B5EF4-FFF2-40B4-BE49-F238E27FC236}">
              <a16:creationId xmlns:a16="http://schemas.microsoft.com/office/drawing/2014/main" id="{00000000-0008-0000-0900-000048000000}"/>
            </a:ext>
          </a:extLst>
        </xdr:cNvPr>
        <xdr:cNvPicPr>
          <a:picLocks noChangeAspect="1"/>
        </xdr:cNvPicPr>
      </xdr:nvPicPr>
      <xdr:blipFill>
        <a:blip xmlns:r="http://schemas.openxmlformats.org/officeDocument/2006/relationships" r:embed="rId59">
          <a:extLst>
            <a:ext uri="{28A0092B-C50C-407E-A947-70E740481C1C}">
              <a14:useLocalDpi xmlns:a14="http://schemas.microsoft.com/office/drawing/2010/main"/>
            </a:ext>
          </a:extLst>
        </a:blip>
        <a:srcRect/>
        <a:stretch>
          <a:fillRect/>
        </a:stretch>
      </xdr:blipFill>
      <xdr:spPr bwMode="auto">
        <a:xfrm>
          <a:off x="2428875" y="26898600"/>
          <a:ext cx="10858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904875</xdr:colOff>
      <xdr:row>190</xdr:row>
      <xdr:rowOff>304800</xdr:rowOff>
    </xdr:from>
    <xdr:to>
      <xdr:col>2</xdr:col>
      <xdr:colOff>1543050</xdr:colOff>
      <xdr:row>190</xdr:row>
      <xdr:rowOff>962025</xdr:rowOff>
    </xdr:to>
    <xdr:pic>
      <xdr:nvPicPr>
        <xdr:cNvPr id="74" name="Рисунок 513">
          <a:hlinkClick xmlns:r="http://schemas.openxmlformats.org/officeDocument/2006/relationships" r:id="rId60"/>
          <a:extLst>
            <a:ext uri="{FF2B5EF4-FFF2-40B4-BE49-F238E27FC236}">
              <a16:creationId xmlns:a16="http://schemas.microsoft.com/office/drawing/2014/main" id="{00000000-0008-0000-0900-00004A000000}"/>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rcRect/>
        <a:stretch>
          <a:fillRect/>
        </a:stretch>
      </xdr:blipFill>
      <xdr:spPr bwMode="auto">
        <a:xfrm>
          <a:off x="2752725" y="114166650"/>
          <a:ext cx="6381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914400</xdr:colOff>
      <xdr:row>191</xdr:row>
      <xdr:rowOff>285750</xdr:rowOff>
    </xdr:from>
    <xdr:to>
      <xdr:col>2</xdr:col>
      <xdr:colOff>1543050</xdr:colOff>
      <xdr:row>191</xdr:row>
      <xdr:rowOff>952500</xdr:rowOff>
    </xdr:to>
    <xdr:pic>
      <xdr:nvPicPr>
        <xdr:cNvPr id="75" name="Рисунок 514">
          <a:hlinkClick xmlns:r="http://schemas.openxmlformats.org/officeDocument/2006/relationships" r:id="rId62"/>
          <a:extLst>
            <a:ext uri="{FF2B5EF4-FFF2-40B4-BE49-F238E27FC236}">
              <a16:creationId xmlns:a16="http://schemas.microsoft.com/office/drawing/2014/main" id="{00000000-0008-0000-0900-00004B000000}"/>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rcRect/>
        <a:stretch>
          <a:fillRect/>
        </a:stretch>
      </xdr:blipFill>
      <xdr:spPr bwMode="auto">
        <a:xfrm>
          <a:off x="2762250" y="115423950"/>
          <a:ext cx="6286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409575</xdr:colOff>
      <xdr:row>196</xdr:row>
      <xdr:rowOff>190500</xdr:rowOff>
    </xdr:from>
    <xdr:to>
      <xdr:col>2</xdr:col>
      <xdr:colOff>2066925</xdr:colOff>
      <xdr:row>196</xdr:row>
      <xdr:rowOff>1104900</xdr:rowOff>
    </xdr:to>
    <xdr:pic>
      <xdr:nvPicPr>
        <xdr:cNvPr id="76" name="Рисунок 517">
          <a:hlinkClick xmlns:r="http://schemas.openxmlformats.org/officeDocument/2006/relationships" r:id="rId64"/>
          <a:extLst>
            <a:ext uri="{FF2B5EF4-FFF2-40B4-BE49-F238E27FC236}">
              <a16:creationId xmlns:a16="http://schemas.microsoft.com/office/drawing/2014/main" id="{00000000-0008-0000-0900-00004C000000}"/>
            </a:ext>
          </a:extLst>
        </xdr:cNvPr>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rcRect/>
        <a:stretch>
          <a:fillRect/>
        </a:stretch>
      </xdr:blipFill>
      <xdr:spPr bwMode="auto">
        <a:xfrm>
          <a:off x="2257425" y="121215150"/>
          <a:ext cx="16573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857250</xdr:colOff>
      <xdr:row>192</xdr:row>
      <xdr:rowOff>257175</xdr:rowOff>
    </xdr:from>
    <xdr:to>
      <xdr:col>2</xdr:col>
      <xdr:colOff>1638300</xdr:colOff>
      <xdr:row>192</xdr:row>
      <xdr:rowOff>1019175</xdr:rowOff>
    </xdr:to>
    <xdr:pic>
      <xdr:nvPicPr>
        <xdr:cNvPr id="77" name="Рисунок 518">
          <a:hlinkClick xmlns:r="http://schemas.openxmlformats.org/officeDocument/2006/relationships" r:id="rId66"/>
          <a:extLst>
            <a:ext uri="{FF2B5EF4-FFF2-40B4-BE49-F238E27FC236}">
              <a16:creationId xmlns:a16="http://schemas.microsoft.com/office/drawing/2014/main" id="{00000000-0008-0000-0900-00004D000000}"/>
            </a:ext>
          </a:extLst>
        </xdr:cNvPr>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a:ext>
          </a:extLst>
        </a:blip>
        <a:srcRect/>
        <a:stretch>
          <a:fillRect/>
        </a:stretch>
      </xdr:blipFill>
      <xdr:spPr bwMode="auto">
        <a:xfrm>
          <a:off x="2705100" y="116671725"/>
          <a:ext cx="7810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895350</xdr:colOff>
      <xdr:row>197</xdr:row>
      <xdr:rowOff>247650</xdr:rowOff>
    </xdr:from>
    <xdr:to>
      <xdr:col>2</xdr:col>
      <xdr:colOff>1600200</xdr:colOff>
      <xdr:row>197</xdr:row>
      <xdr:rowOff>1066800</xdr:rowOff>
    </xdr:to>
    <xdr:pic>
      <xdr:nvPicPr>
        <xdr:cNvPr id="78" name="Рисунок 519">
          <a:hlinkClick xmlns:r="http://schemas.openxmlformats.org/officeDocument/2006/relationships" r:id="rId68"/>
          <a:extLst>
            <a:ext uri="{FF2B5EF4-FFF2-40B4-BE49-F238E27FC236}">
              <a16:creationId xmlns:a16="http://schemas.microsoft.com/office/drawing/2014/main" id="{00000000-0008-0000-0900-00004E000000}"/>
            </a:ext>
          </a:extLst>
        </xdr:cNvPr>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rcRect/>
        <a:stretch>
          <a:fillRect/>
        </a:stretch>
      </xdr:blipFill>
      <xdr:spPr bwMode="auto">
        <a:xfrm>
          <a:off x="2743200" y="121767600"/>
          <a:ext cx="7048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1066800</xdr:colOff>
      <xdr:row>102</xdr:row>
      <xdr:rowOff>76200</xdr:rowOff>
    </xdr:from>
    <xdr:to>
      <xdr:col>2</xdr:col>
      <xdr:colOff>1371600</xdr:colOff>
      <xdr:row>102</xdr:row>
      <xdr:rowOff>933450</xdr:rowOff>
    </xdr:to>
    <xdr:pic>
      <xdr:nvPicPr>
        <xdr:cNvPr id="80" name="Рисунок 521" descr="C:\Users\saltanov\AppData\Local\Temp\SNAGHTML6b1898c.PNG">
          <a:hlinkClick xmlns:r="http://schemas.openxmlformats.org/officeDocument/2006/relationships" r:id="rId70"/>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71" cstate="email">
          <a:extLst>
            <a:ext uri="{28A0092B-C50C-407E-A947-70E740481C1C}">
              <a14:useLocalDpi xmlns:a14="http://schemas.microsoft.com/office/drawing/2010/main"/>
            </a:ext>
          </a:extLst>
        </a:blip>
        <a:srcRect/>
        <a:stretch>
          <a:fillRect/>
        </a:stretch>
      </xdr:blipFill>
      <xdr:spPr bwMode="auto">
        <a:xfrm>
          <a:off x="2914650" y="60226575"/>
          <a:ext cx="3048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1057275</xdr:colOff>
      <xdr:row>103</xdr:row>
      <xdr:rowOff>76200</xdr:rowOff>
    </xdr:from>
    <xdr:to>
      <xdr:col>2</xdr:col>
      <xdr:colOff>1362075</xdr:colOff>
      <xdr:row>103</xdr:row>
      <xdr:rowOff>933450</xdr:rowOff>
    </xdr:to>
    <xdr:pic>
      <xdr:nvPicPr>
        <xdr:cNvPr id="81" name="Рисунок 522" descr="C:\Users\saltanov\AppData\Local\Temp\SNAGHTML6b2427e.PNG">
          <a:hlinkClick xmlns:r="http://schemas.openxmlformats.org/officeDocument/2006/relationships" r:id="rId72"/>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73" cstate="email">
          <a:extLst>
            <a:ext uri="{28A0092B-C50C-407E-A947-70E740481C1C}">
              <a14:useLocalDpi xmlns:a14="http://schemas.microsoft.com/office/drawing/2010/main"/>
            </a:ext>
          </a:extLst>
        </a:blip>
        <a:srcRect/>
        <a:stretch>
          <a:fillRect/>
        </a:stretch>
      </xdr:blipFill>
      <xdr:spPr bwMode="auto">
        <a:xfrm>
          <a:off x="2905125" y="61236225"/>
          <a:ext cx="3048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106</xdr:row>
      <xdr:rowOff>76200</xdr:rowOff>
    </xdr:from>
    <xdr:to>
      <xdr:col>2</xdr:col>
      <xdr:colOff>1581150</xdr:colOff>
      <xdr:row>106</xdr:row>
      <xdr:rowOff>933450</xdr:rowOff>
    </xdr:to>
    <xdr:pic>
      <xdr:nvPicPr>
        <xdr:cNvPr id="82" name="Рисунок 523" descr="C:\Users\saltanov\AppData\Local\Temp\SNAGHTML6b3caef.PNG">
          <a:hlinkClick xmlns:r="http://schemas.openxmlformats.org/officeDocument/2006/relationships" r:id="rId74"/>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75" cstate="email">
          <a:extLst>
            <a:ext uri="{28A0092B-C50C-407E-A947-70E740481C1C}">
              <a14:useLocalDpi xmlns:a14="http://schemas.microsoft.com/office/drawing/2010/main"/>
            </a:ext>
          </a:extLst>
        </a:blip>
        <a:srcRect/>
        <a:stretch>
          <a:fillRect/>
        </a:stretch>
      </xdr:blipFill>
      <xdr:spPr bwMode="auto">
        <a:xfrm>
          <a:off x="2581275" y="63255525"/>
          <a:ext cx="847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1104900</xdr:colOff>
      <xdr:row>187</xdr:row>
      <xdr:rowOff>19050</xdr:rowOff>
    </xdr:from>
    <xdr:to>
      <xdr:col>2</xdr:col>
      <xdr:colOff>1314450</xdr:colOff>
      <xdr:row>187</xdr:row>
      <xdr:rowOff>1265873</xdr:rowOff>
    </xdr:to>
    <xdr:pic>
      <xdr:nvPicPr>
        <xdr:cNvPr id="83" name="Рисунок 527">
          <a:hlinkClick xmlns:r="http://schemas.openxmlformats.org/officeDocument/2006/relationships" r:id="rId76"/>
          <a:extLst>
            <a:ext uri="{FF2B5EF4-FFF2-40B4-BE49-F238E27FC236}">
              <a16:creationId xmlns:a16="http://schemas.microsoft.com/office/drawing/2014/main" id="{00000000-0008-0000-0900-000053000000}"/>
            </a:ext>
          </a:extLst>
        </xdr:cNvPr>
        <xdr:cNvPicPr>
          <a:picLocks noChangeAspect="1"/>
        </xdr:cNvPicPr>
      </xdr:nvPicPr>
      <xdr:blipFill>
        <a:blip xmlns:r="http://schemas.openxmlformats.org/officeDocument/2006/relationships" r:embed="rId77" cstate="email">
          <a:extLst>
            <a:ext uri="{28A0092B-C50C-407E-A947-70E740481C1C}">
              <a14:useLocalDpi xmlns:a14="http://schemas.microsoft.com/office/drawing/2010/main"/>
            </a:ext>
          </a:extLst>
        </a:blip>
        <a:srcRect/>
        <a:stretch>
          <a:fillRect/>
        </a:stretch>
      </xdr:blipFill>
      <xdr:spPr bwMode="auto">
        <a:xfrm>
          <a:off x="3009900" y="145599150"/>
          <a:ext cx="209550" cy="1246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1123950</xdr:colOff>
      <xdr:row>188</xdr:row>
      <xdr:rowOff>57150</xdr:rowOff>
    </xdr:from>
    <xdr:to>
      <xdr:col>2</xdr:col>
      <xdr:colOff>1314450</xdr:colOff>
      <xdr:row>188</xdr:row>
      <xdr:rowOff>1190625</xdr:rowOff>
    </xdr:to>
    <xdr:pic>
      <xdr:nvPicPr>
        <xdr:cNvPr id="84" name="Рисунок 528">
          <a:hlinkClick xmlns:r="http://schemas.openxmlformats.org/officeDocument/2006/relationships" r:id="rId78"/>
          <a:extLst>
            <a:ext uri="{FF2B5EF4-FFF2-40B4-BE49-F238E27FC236}">
              <a16:creationId xmlns:a16="http://schemas.microsoft.com/office/drawing/2014/main" id="{00000000-0008-0000-0900-000054000000}"/>
            </a:ext>
          </a:extLst>
        </xdr:cNvPr>
        <xdr:cNvPicPr>
          <a:picLocks noChangeAspect="1"/>
        </xdr:cNvPicPr>
      </xdr:nvPicPr>
      <xdr:blipFill>
        <a:blip xmlns:r="http://schemas.openxmlformats.org/officeDocument/2006/relationships" r:embed="rId77" cstate="email">
          <a:extLst>
            <a:ext uri="{28A0092B-C50C-407E-A947-70E740481C1C}">
              <a14:useLocalDpi xmlns:a14="http://schemas.microsoft.com/office/drawing/2010/main"/>
            </a:ext>
          </a:extLst>
        </a:blip>
        <a:srcRect/>
        <a:stretch>
          <a:fillRect/>
        </a:stretch>
      </xdr:blipFill>
      <xdr:spPr bwMode="auto">
        <a:xfrm>
          <a:off x="2971800" y="111366300"/>
          <a:ext cx="1905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371475</xdr:colOff>
      <xdr:row>194</xdr:row>
      <xdr:rowOff>533400</xdr:rowOff>
    </xdr:from>
    <xdr:to>
      <xdr:col>2</xdr:col>
      <xdr:colOff>2057400</xdr:colOff>
      <xdr:row>194</xdr:row>
      <xdr:rowOff>714375</xdr:rowOff>
    </xdr:to>
    <xdr:pic>
      <xdr:nvPicPr>
        <xdr:cNvPr id="85" name="Рисунок 529" descr="C:\Users\saltanov\AppData\Local\Temp\SNAGHTML6bb38fd.PNG">
          <a:hlinkClick xmlns:r="http://schemas.openxmlformats.org/officeDocument/2006/relationships" r:id="rId79"/>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80" cstate="email">
          <a:extLst>
            <a:ext uri="{28A0092B-C50C-407E-A947-70E740481C1C}">
              <a14:useLocalDpi xmlns:a14="http://schemas.microsoft.com/office/drawing/2010/main"/>
            </a:ext>
          </a:extLst>
        </a:blip>
        <a:srcRect/>
        <a:stretch>
          <a:fillRect/>
        </a:stretch>
      </xdr:blipFill>
      <xdr:spPr bwMode="auto">
        <a:xfrm>
          <a:off x="2219325" y="119005350"/>
          <a:ext cx="16859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371475</xdr:colOff>
      <xdr:row>195</xdr:row>
      <xdr:rowOff>533400</xdr:rowOff>
    </xdr:from>
    <xdr:to>
      <xdr:col>2</xdr:col>
      <xdr:colOff>2057400</xdr:colOff>
      <xdr:row>195</xdr:row>
      <xdr:rowOff>714375</xdr:rowOff>
    </xdr:to>
    <xdr:pic>
      <xdr:nvPicPr>
        <xdr:cNvPr id="86" name="Рисунок 530" descr="C:\Users\saltanov\AppData\Local\Temp\SNAGHTML6bb38fd.PNG">
          <a:hlinkClick xmlns:r="http://schemas.openxmlformats.org/officeDocument/2006/relationships" r:id="rId81"/>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80" cstate="email">
          <a:extLst>
            <a:ext uri="{28A0092B-C50C-407E-A947-70E740481C1C}">
              <a14:useLocalDpi xmlns:a14="http://schemas.microsoft.com/office/drawing/2010/main"/>
            </a:ext>
          </a:extLst>
        </a:blip>
        <a:srcRect/>
        <a:stretch>
          <a:fillRect/>
        </a:stretch>
      </xdr:blipFill>
      <xdr:spPr bwMode="auto">
        <a:xfrm>
          <a:off x="2219325" y="120281700"/>
          <a:ext cx="16859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85</xdr:row>
      <xdr:rowOff>962025</xdr:rowOff>
    </xdr:from>
    <xdr:to>
      <xdr:col>2</xdr:col>
      <xdr:colOff>1924050</xdr:colOff>
      <xdr:row>87</xdr:row>
      <xdr:rowOff>66675</xdr:rowOff>
    </xdr:to>
    <xdr:pic>
      <xdr:nvPicPr>
        <xdr:cNvPr id="87" name="Рисунок 106">
          <a:hlinkClick xmlns:r="http://schemas.openxmlformats.org/officeDocument/2006/relationships" r:id="rId82"/>
          <a:extLst>
            <a:ext uri="{FF2B5EF4-FFF2-40B4-BE49-F238E27FC236}">
              <a16:creationId xmlns:a16="http://schemas.microsoft.com/office/drawing/2014/main" id="{00000000-0008-0000-0900-000057000000}"/>
            </a:ext>
          </a:extLst>
        </xdr:cNvPr>
        <xdr:cNvPicPr>
          <a:picLocks noChangeAspect="1"/>
        </xdr:cNvPicPr>
      </xdr:nvPicPr>
      <xdr:blipFill>
        <a:blip xmlns:r="http://schemas.openxmlformats.org/officeDocument/2006/relationships" r:embed="rId83" cstate="email">
          <a:extLst>
            <a:ext uri="{28A0092B-C50C-407E-A947-70E740481C1C}">
              <a14:useLocalDpi xmlns:a14="http://schemas.microsoft.com/office/drawing/2010/main"/>
            </a:ext>
          </a:extLst>
        </a:blip>
        <a:srcRect/>
        <a:stretch>
          <a:fillRect/>
        </a:stretch>
      </xdr:blipFill>
      <xdr:spPr bwMode="auto">
        <a:xfrm>
          <a:off x="2438400" y="45805725"/>
          <a:ext cx="133350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xdr:colOff>
      <xdr:row>32</xdr:row>
      <xdr:rowOff>104775</xdr:rowOff>
    </xdr:from>
    <xdr:to>
      <xdr:col>2</xdr:col>
      <xdr:colOff>1943100</xdr:colOff>
      <xdr:row>32</xdr:row>
      <xdr:rowOff>1057275</xdr:rowOff>
    </xdr:to>
    <xdr:pic>
      <xdr:nvPicPr>
        <xdr:cNvPr id="88" name="Рисунок 8">
          <a:hlinkClick xmlns:r="http://schemas.openxmlformats.org/officeDocument/2006/relationships" r:id="rId84"/>
          <a:extLst>
            <a:ext uri="{FF2B5EF4-FFF2-40B4-BE49-F238E27FC236}">
              <a16:creationId xmlns:a16="http://schemas.microsoft.com/office/drawing/2014/main" id="{00000000-0008-0000-0900-000058000000}"/>
            </a:ext>
          </a:extLst>
        </xdr:cNvPr>
        <xdr:cNvPicPr>
          <a:picLocks noChangeAspect="1"/>
        </xdr:cNvPicPr>
      </xdr:nvPicPr>
      <xdr:blipFill>
        <a:blip xmlns:r="http://schemas.openxmlformats.org/officeDocument/2006/relationships" r:embed="rId85">
          <a:extLst>
            <a:ext uri="{28A0092B-C50C-407E-A947-70E740481C1C}">
              <a14:useLocalDpi xmlns:a14="http://schemas.microsoft.com/office/drawing/2010/main"/>
            </a:ext>
          </a:extLst>
        </a:blip>
        <a:srcRect/>
        <a:stretch>
          <a:fillRect/>
        </a:stretch>
      </xdr:blipFill>
      <xdr:spPr bwMode="auto">
        <a:xfrm>
          <a:off x="2371725" y="12096750"/>
          <a:ext cx="14192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914400</xdr:colOff>
      <xdr:row>100</xdr:row>
      <xdr:rowOff>180975</xdr:rowOff>
    </xdr:from>
    <xdr:to>
      <xdr:col>2</xdr:col>
      <xdr:colOff>1543050</xdr:colOff>
      <xdr:row>100</xdr:row>
      <xdr:rowOff>838200</xdr:rowOff>
    </xdr:to>
    <xdr:pic>
      <xdr:nvPicPr>
        <xdr:cNvPr id="90" name="Рисунок 102" descr="Tantos Крышка сменная для TS-ERButton">
          <a:hlinkClick xmlns:r="http://schemas.openxmlformats.org/officeDocument/2006/relationships" r:id="rId86"/>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87" cstate="email">
          <a:extLst>
            <a:ext uri="{28A0092B-C50C-407E-A947-70E740481C1C}">
              <a14:useLocalDpi xmlns:a14="http://schemas.microsoft.com/office/drawing/2010/main"/>
            </a:ext>
          </a:extLst>
        </a:blip>
        <a:srcRect/>
        <a:stretch>
          <a:fillRect/>
        </a:stretch>
      </xdr:blipFill>
      <xdr:spPr bwMode="auto">
        <a:xfrm>
          <a:off x="2762250" y="5932170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997305</xdr:colOff>
      <xdr:row>88</xdr:row>
      <xdr:rowOff>373200</xdr:rowOff>
    </xdr:from>
    <xdr:to>
      <xdr:col>2</xdr:col>
      <xdr:colOff>1740725</xdr:colOff>
      <xdr:row>88</xdr:row>
      <xdr:rowOff>717376</xdr:rowOff>
    </xdr:to>
    <xdr:pic>
      <xdr:nvPicPr>
        <xdr:cNvPr id="94" name="Рисунок 73">
          <a:hlinkClick xmlns:r="http://schemas.openxmlformats.org/officeDocument/2006/relationships" r:id="rId88"/>
          <a:extLst>
            <a:ext uri="{FF2B5EF4-FFF2-40B4-BE49-F238E27FC236}">
              <a16:creationId xmlns:a16="http://schemas.microsoft.com/office/drawing/2014/main" id="{00000000-0008-0000-0900-00005E000000}"/>
            </a:ext>
          </a:extLst>
        </xdr:cNvPr>
        <xdr:cNvPicPr>
          <a:picLocks noChangeAspect="1"/>
        </xdr:cNvPicPr>
      </xdr:nvPicPr>
      <xdr:blipFill>
        <a:blip xmlns:r="http://schemas.openxmlformats.org/officeDocument/2006/relationships" r:embed="rId89" cstate="email">
          <a:extLst>
            <a:ext uri="{28A0092B-C50C-407E-A947-70E740481C1C}">
              <a14:useLocalDpi xmlns:a14="http://schemas.microsoft.com/office/drawing/2010/main"/>
            </a:ext>
          </a:extLst>
        </a:blip>
        <a:srcRect/>
        <a:stretch>
          <a:fillRect/>
        </a:stretch>
      </xdr:blipFill>
      <xdr:spPr bwMode="auto">
        <a:xfrm rot="-914561">
          <a:off x="2845155" y="48245850"/>
          <a:ext cx="743420" cy="344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88</xdr:row>
      <xdr:rowOff>266700</xdr:rowOff>
    </xdr:from>
    <xdr:to>
      <xdr:col>2</xdr:col>
      <xdr:colOff>1314450</xdr:colOff>
      <xdr:row>88</xdr:row>
      <xdr:rowOff>733044</xdr:rowOff>
    </xdr:to>
    <xdr:pic>
      <xdr:nvPicPr>
        <xdr:cNvPr id="95" name="Рисунок 99" descr="C:\Users\saltanov\AppData\Local\Temp\SNAGHTMLb9d9f083.PNG">
          <a:hlinkClick xmlns:r="http://schemas.openxmlformats.org/officeDocument/2006/relationships" r:id="rId88"/>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90" cstate="email">
          <a:extLst>
            <a:ext uri="{28A0092B-C50C-407E-A947-70E740481C1C}">
              <a14:useLocalDpi xmlns:a14="http://schemas.microsoft.com/office/drawing/2010/main"/>
            </a:ext>
          </a:extLst>
        </a:blip>
        <a:srcRect/>
        <a:stretch>
          <a:fillRect/>
        </a:stretch>
      </xdr:blipFill>
      <xdr:spPr bwMode="auto">
        <a:xfrm>
          <a:off x="2476500" y="48139350"/>
          <a:ext cx="685800" cy="466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476250</xdr:colOff>
      <xdr:row>89</xdr:row>
      <xdr:rowOff>123825</xdr:rowOff>
    </xdr:from>
    <xdr:to>
      <xdr:col>2</xdr:col>
      <xdr:colOff>1875551</xdr:colOff>
      <xdr:row>89</xdr:row>
      <xdr:rowOff>914400</xdr:rowOff>
    </xdr:to>
    <xdr:pic>
      <xdr:nvPicPr>
        <xdr:cNvPr id="96" name="Рисунок 95">
          <a:hlinkClick xmlns:r="http://schemas.openxmlformats.org/officeDocument/2006/relationships" r:id="rId91"/>
          <a:extLst>
            <a:ext uri="{FF2B5EF4-FFF2-40B4-BE49-F238E27FC236}">
              <a16:creationId xmlns:a16="http://schemas.microsoft.com/office/drawing/2014/main" id="{00000000-0008-0000-0900-000060000000}"/>
            </a:ext>
          </a:extLst>
        </xdr:cNvPr>
        <xdr:cNvPicPr>
          <a:picLocks noChangeAspect="1"/>
        </xdr:cNvPicPr>
      </xdr:nvPicPr>
      <xdr:blipFill>
        <a:blip xmlns:r="http://schemas.openxmlformats.org/officeDocument/2006/relationships" r:embed="rId92" cstate="email">
          <a:extLst>
            <a:ext uri="{28A0092B-C50C-407E-A947-70E740481C1C}">
              <a14:useLocalDpi xmlns:a14="http://schemas.microsoft.com/office/drawing/2010/main"/>
            </a:ext>
          </a:extLst>
        </a:blip>
        <a:stretch>
          <a:fillRect/>
        </a:stretch>
      </xdr:blipFill>
      <xdr:spPr>
        <a:xfrm>
          <a:off x="2324100" y="49006125"/>
          <a:ext cx="1399301" cy="790575"/>
        </a:xfrm>
        <a:prstGeom prst="rect">
          <a:avLst/>
        </a:prstGeom>
      </xdr:spPr>
    </xdr:pic>
    <xdr:clientData/>
  </xdr:twoCellAnchor>
  <xdr:twoCellAnchor editAs="oneCell">
    <xdr:from>
      <xdr:col>2</xdr:col>
      <xdr:colOff>685801</xdr:colOff>
      <xdr:row>90</xdr:row>
      <xdr:rowOff>114301</xdr:rowOff>
    </xdr:from>
    <xdr:to>
      <xdr:col>2</xdr:col>
      <xdr:colOff>1771651</xdr:colOff>
      <xdr:row>90</xdr:row>
      <xdr:rowOff>913804</xdr:rowOff>
    </xdr:to>
    <xdr:pic>
      <xdr:nvPicPr>
        <xdr:cNvPr id="97" name="Рисунок 96">
          <a:hlinkClick xmlns:r="http://schemas.openxmlformats.org/officeDocument/2006/relationships" r:id="rId93"/>
          <a:extLst>
            <a:ext uri="{FF2B5EF4-FFF2-40B4-BE49-F238E27FC236}">
              <a16:creationId xmlns:a16="http://schemas.microsoft.com/office/drawing/2014/main" id="{00000000-0008-0000-0900-000061000000}"/>
            </a:ext>
          </a:extLst>
        </xdr:cNvPr>
        <xdr:cNvPicPr>
          <a:picLocks noChangeAspect="1"/>
        </xdr:cNvPicPr>
      </xdr:nvPicPr>
      <xdr:blipFill>
        <a:blip xmlns:r="http://schemas.openxmlformats.org/officeDocument/2006/relationships" r:embed="rId94" cstate="email">
          <a:extLst>
            <a:ext uri="{28A0092B-C50C-407E-A947-70E740481C1C}">
              <a14:useLocalDpi xmlns:a14="http://schemas.microsoft.com/office/drawing/2010/main"/>
            </a:ext>
          </a:extLst>
        </a:blip>
        <a:stretch>
          <a:fillRect/>
        </a:stretch>
      </xdr:blipFill>
      <xdr:spPr>
        <a:xfrm>
          <a:off x="2533651" y="50006251"/>
          <a:ext cx="1085850" cy="799503"/>
        </a:xfrm>
        <a:prstGeom prst="rect">
          <a:avLst/>
        </a:prstGeom>
      </xdr:spPr>
    </xdr:pic>
    <xdr:clientData/>
  </xdr:twoCellAnchor>
  <xdr:twoCellAnchor editAs="oneCell">
    <xdr:from>
      <xdr:col>2</xdr:col>
      <xdr:colOff>514350</xdr:colOff>
      <xdr:row>92</xdr:row>
      <xdr:rowOff>104775</xdr:rowOff>
    </xdr:from>
    <xdr:to>
      <xdr:col>2</xdr:col>
      <xdr:colOff>1913651</xdr:colOff>
      <xdr:row>92</xdr:row>
      <xdr:rowOff>895351</xdr:rowOff>
    </xdr:to>
    <xdr:pic>
      <xdr:nvPicPr>
        <xdr:cNvPr id="98" name="Рисунок 97">
          <a:hlinkClick xmlns:r="http://schemas.openxmlformats.org/officeDocument/2006/relationships" r:id="rId95"/>
          <a:extLst>
            <a:ext uri="{FF2B5EF4-FFF2-40B4-BE49-F238E27FC236}">
              <a16:creationId xmlns:a16="http://schemas.microsoft.com/office/drawing/2014/main" id="{00000000-0008-0000-0900-000062000000}"/>
            </a:ext>
          </a:extLst>
        </xdr:cNvPr>
        <xdr:cNvPicPr>
          <a:picLocks noChangeAspect="1"/>
        </xdr:cNvPicPr>
      </xdr:nvPicPr>
      <xdr:blipFill>
        <a:blip xmlns:r="http://schemas.openxmlformats.org/officeDocument/2006/relationships" r:embed="rId92" cstate="email">
          <a:extLst>
            <a:ext uri="{28A0092B-C50C-407E-A947-70E740481C1C}">
              <a14:useLocalDpi xmlns:a14="http://schemas.microsoft.com/office/drawing/2010/main"/>
            </a:ext>
          </a:extLst>
        </a:blip>
        <a:stretch>
          <a:fillRect/>
        </a:stretch>
      </xdr:blipFill>
      <xdr:spPr>
        <a:xfrm>
          <a:off x="2362200" y="52016025"/>
          <a:ext cx="1399301" cy="790576"/>
        </a:xfrm>
        <a:prstGeom prst="rect">
          <a:avLst/>
        </a:prstGeom>
      </xdr:spPr>
    </xdr:pic>
    <xdr:clientData/>
  </xdr:twoCellAnchor>
  <xdr:twoCellAnchor editAs="oneCell">
    <xdr:from>
      <xdr:col>2</xdr:col>
      <xdr:colOff>638176</xdr:colOff>
      <xdr:row>91</xdr:row>
      <xdr:rowOff>114301</xdr:rowOff>
    </xdr:from>
    <xdr:to>
      <xdr:col>2</xdr:col>
      <xdr:colOff>1724026</xdr:colOff>
      <xdr:row>91</xdr:row>
      <xdr:rowOff>913804</xdr:rowOff>
    </xdr:to>
    <xdr:pic>
      <xdr:nvPicPr>
        <xdr:cNvPr id="99" name="Рисунок 98">
          <a:hlinkClick xmlns:r="http://schemas.openxmlformats.org/officeDocument/2006/relationships" r:id="rId96"/>
          <a:extLst>
            <a:ext uri="{FF2B5EF4-FFF2-40B4-BE49-F238E27FC236}">
              <a16:creationId xmlns:a16="http://schemas.microsoft.com/office/drawing/2014/main" id="{00000000-0008-0000-0900-000063000000}"/>
            </a:ext>
          </a:extLst>
        </xdr:cNvPr>
        <xdr:cNvPicPr>
          <a:picLocks noChangeAspect="1"/>
        </xdr:cNvPicPr>
      </xdr:nvPicPr>
      <xdr:blipFill>
        <a:blip xmlns:r="http://schemas.openxmlformats.org/officeDocument/2006/relationships" r:embed="rId94" cstate="email">
          <a:extLst>
            <a:ext uri="{28A0092B-C50C-407E-A947-70E740481C1C}">
              <a14:useLocalDpi xmlns:a14="http://schemas.microsoft.com/office/drawing/2010/main"/>
            </a:ext>
          </a:extLst>
        </a:blip>
        <a:stretch>
          <a:fillRect/>
        </a:stretch>
      </xdr:blipFill>
      <xdr:spPr>
        <a:xfrm>
          <a:off x="2486026" y="51015901"/>
          <a:ext cx="1085850" cy="799503"/>
        </a:xfrm>
        <a:prstGeom prst="rect">
          <a:avLst/>
        </a:prstGeom>
      </xdr:spPr>
    </xdr:pic>
    <xdr:clientData/>
  </xdr:twoCellAnchor>
  <xdr:twoCellAnchor editAs="oneCell">
    <xdr:from>
      <xdr:col>2</xdr:col>
      <xdr:colOff>657225</xdr:colOff>
      <xdr:row>95</xdr:row>
      <xdr:rowOff>114301</xdr:rowOff>
    </xdr:from>
    <xdr:to>
      <xdr:col>2</xdr:col>
      <xdr:colOff>1800224</xdr:colOff>
      <xdr:row>95</xdr:row>
      <xdr:rowOff>895350</xdr:rowOff>
    </xdr:to>
    <xdr:pic>
      <xdr:nvPicPr>
        <xdr:cNvPr id="100" name="Рисунок 99">
          <a:hlinkClick xmlns:r="http://schemas.openxmlformats.org/officeDocument/2006/relationships" r:id="rId97"/>
          <a:extLst>
            <a:ext uri="{FF2B5EF4-FFF2-40B4-BE49-F238E27FC236}">
              <a16:creationId xmlns:a16="http://schemas.microsoft.com/office/drawing/2014/main" id="{00000000-0008-0000-0900-000064000000}"/>
            </a:ext>
          </a:extLst>
        </xdr:cNvPr>
        <xdr:cNvPicPr>
          <a:picLocks noChangeAspect="1"/>
        </xdr:cNvPicPr>
      </xdr:nvPicPr>
      <xdr:blipFill>
        <a:blip xmlns:r="http://schemas.openxmlformats.org/officeDocument/2006/relationships" r:embed="rId98" cstate="email">
          <a:extLst>
            <a:ext uri="{28A0092B-C50C-407E-A947-70E740481C1C}">
              <a14:useLocalDpi xmlns:a14="http://schemas.microsoft.com/office/drawing/2010/main"/>
            </a:ext>
          </a:extLst>
        </a:blip>
        <a:stretch>
          <a:fillRect/>
        </a:stretch>
      </xdr:blipFill>
      <xdr:spPr>
        <a:xfrm>
          <a:off x="2505075" y="55054501"/>
          <a:ext cx="1142999" cy="781049"/>
        </a:xfrm>
        <a:prstGeom prst="rect">
          <a:avLst/>
        </a:prstGeom>
      </xdr:spPr>
    </xdr:pic>
    <xdr:clientData/>
  </xdr:twoCellAnchor>
  <xdr:twoCellAnchor editAs="oneCell">
    <xdr:from>
      <xdr:col>2</xdr:col>
      <xdr:colOff>835025</xdr:colOff>
      <xdr:row>189</xdr:row>
      <xdr:rowOff>57149</xdr:rowOff>
    </xdr:from>
    <xdr:to>
      <xdr:col>2</xdr:col>
      <xdr:colOff>1619250</xdr:colOff>
      <xdr:row>189</xdr:row>
      <xdr:rowOff>1233486</xdr:rowOff>
    </xdr:to>
    <xdr:pic>
      <xdr:nvPicPr>
        <xdr:cNvPr id="103" name="Рисунок 102">
          <a:hlinkClick xmlns:r="http://schemas.openxmlformats.org/officeDocument/2006/relationships" r:id="rId99"/>
          <a:extLst>
            <a:ext uri="{FF2B5EF4-FFF2-40B4-BE49-F238E27FC236}">
              <a16:creationId xmlns:a16="http://schemas.microsoft.com/office/drawing/2014/main" id="{00000000-0008-0000-0900-000067000000}"/>
            </a:ext>
          </a:extLst>
        </xdr:cNvPr>
        <xdr:cNvPicPr>
          <a:picLocks noChangeAspect="1"/>
        </xdr:cNvPicPr>
      </xdr:nvPicPr>
      <xdr:blipFill>
        <a:blip xmlns:r="http://schemas.openxmlformats.org/officeDocument/2006/relationships" r:embed="rId100" cstate="email">
          <a:extLst>
            <a:ext uri="{28A0092B-C50C-407E-A947-70E740481C1C}">
              <a14:useLocalDpi xmlns:a14="http://schemas.microsoft.com/office/drawing/2010/main"/>
            </a:ext>
          </a:extLst>
        </a:blip>
        <a:stretch>
          <a:fillRect/>
        </a:stretch>
      </xdr:blipFill>
      <xdr:spPr>
        <a:xfrm>
          <a:off x="2682875" y="112642649"/>
          <a:ext cx="784225" cy="1176337"/>
        </a:xfrm>
        <a:prstGeom prst="rect">
          <a:avLst/>
        </a:prstGeom>
      </xdr:spPr>
    </xdr:pic>
    <xdr:clientData/>
  </xdr:twoCellAnchor>
  <xdr:twoCellAnchor editAs="oneCell">
    <xdr:from>
      <xdr:col>2</xdr:col>
      <xdr:colOff>832403</xdr:colOff>
      <xdr:row>52</xdr:row>
      <xdr:rowOff>204581</xdr:rowOff>
    </xdr:from>
    <xdr:to>
      <xdr:col>2</xdr:col>
      <xdr:colOff>1561446</xdr:colOff>
      <xdr:row>52</xdr:row>
      <xdr:rowOff>950015</xdr:rowOff>
    </xdr:to>
    <xdr:pic>
      <xdr:nvPicPr>
        <xdr:cNvPr id="105" name="Рисунок 104" descr="C:\Users\saltanov\AppData\Local\Temp\SNAGHTML344fa3c.PNG">
          <a:hlinkClick xmlns:r="http://schemas.openxmlformats.org/officeDocument/2006/relationships" r:id="rId101"/>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02" cstate="email">
          <a:extLst>
            <a:ext uri="{28A0092B-C50C-407E-A947-70E740481C1C}">
              <a14:useLocalDpi xmlns:a14="http://schemas.microsoft.com/office/drawing/2010/main"/>
            </a:ext>
          </a:extLst>
        </a:blip>
        <a:srcRect/>
        <a:stretch>
          <a:fillRect/>
        </a:stretch>
      </xdr:blipFill>
      <xdr:spPr bwMode="auto">
        <a:xfrm>
          <a:off x="2680253" y="24769556"/>
          <a:ext cx="729043" cy="7454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832403</xdr:colOff>
      <xdr:row>53</xdr:row>
      <xdr:rowOff>204581</xdr:rowOff>
    </xdr:from>
    <xdr:to>
      <xdr:col>2</xdr:col>
      <xdr:colOff>1561446</xdr:colOff>
      <xdr:row>53</xdr:row>
      <xdr:rowOff>950015</xdr:rowOff>
    </xdr:to>
    <xdr:pic>
      <xdr:nvPicPr>
        <xdr:cNvPr id="106" name="Рисунок 105" descr="C:\Users\saltanov\AppData\Local\Temp\SNAGHTML344fa3c.PNG">
          <a:hlinkClick xmlns:r="http://schemas.openxmlformats.org/officeDocument/2006/relationships" r:id="rId103"/>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02" cstate="email">
          <a:extLst>
            <a:ext uri="{28A0092B-C50C-407E-A947-70E740481C1C}">
              <a14:useLocalDpi xmlns:a14="http://schemas.microsoft.com/office/drawing/2010/main"/>
            </a:ext>
          </a:extLst>
        </a:blip>
        <a:srcRect/>
        <a:stretch>
          <a:fillRect/>
        </a:stretch>
      </xdr:blipFill>
      <xdr:spPr bwMode="auto">
        <a:xfrm>
          <a:off x="2680253" y="25912556"/>
          <a:ext cx="729043" cy="7454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932210</xdr:colOff>
      <xdr:row>115</xdr:row>
      <xdr:rowOff>22362</xdr:rowOff>
    </xdr:from>
    <xdr:to>
      <xdr:col>2</xdr:col>
      <xdr:colOff>1518702</xdr:colOff>
      <xdr:row>116</xdr:row>
      <xdr:rowOff>9525</xdr:rowOff>
    </xdr:to>
    <xdr:pic>
      <xdr:nvPicPr>
        <xdr:cNvPr id="109" name="Рисунок 108" descr="C:\Users\saltanov\AppData\Local\Temp\SNAGHTML3481111.PNG">
          <a:hlinkClick xmlns:r="http://schemas.openxmlformats.org/officeDocument/2006/relationships" r:id="rId104"/>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05" cstate="email">
          <a:extLst>
            <a:ext uri="{28A0092B-C50C-407E-A947-70E740481C1C}">
              <a14:useLocalDpi xmlns:a14="http://schemas.microsoft.com/office/drawing/2010/main"/>
            </a:ext>
          </a:extLst>
        </a:blip>
        <a:srcRect/>
        <a:stretch>
          <a:fillRect/>
        </a:stretch>
      </xdr:blipFill>
      <xdr:spPr bwMode="auto">
        <a:xfrm>
          <a:off x="2780060" y="70269237"/>
          <a:ext cx="586492" cy="996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899078</xdr:colOff>
      <xdr:row>116</xdr:row>
      <xdr:rowOff>25678</xdr:rowOff>
    </xdr:from>
    <xdr:to>
      <xdr:col>2</xdr:col>
      <xdr:colOff>1476375</xdr:colOff>
      <xdr:row>116</xdr:row>
      <xdr:rowOff>992238</xdr:rowOff>
    </xdr:to>
    <xdr:pic>
      <xdr:nvPicPr>
        <xdr:cNvPr id="110" name="Рисунок 109" descr="C:\Users\saltanov\AppData\Local\Temp\SNAGHTML348c26f.PNG">
          <a:hlinkClick xmlns:r="http://schemas.openxmlformats.org/officeDocument/2006/relationships" r:id="rId106"/>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07" cstate="email">
          <a:extLst>
            <a:ext uri="{28A0092B-C50C-407E-A947-70E740481C1C}">
              <a14:useLocalDpi xmlns:a14="http://schemas.microsoft.com/office/drawing/2010/main"/>
            </a:ext>
          </a:extLst>
        </a:blip>
        <a:srcRect/>
        <a:stretch>
          <a:fillRect/>
        </a:stretch>
      </xdr:blipFill>
      <xdr:spPr bwMode="auto">
        <a:xfrm>
          <a:off x="2746928" y="72910978"/>
          <a:ext cx="577297" cy="966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838752</xdr:colOff>
      <xdr:row>110</xdr:row>
      <xdr:rowOff>98566</xdr:rowOff>
    </xdr:from>
    <xdr:to>
      <xdr:col>2</xdr:col>
      <xdr:colOff>1620493</xdr:colOff>
      <xdr:row>110</xdr:row>
      <xdr:rowOff>901095</xdr:rowOff>
    </xdr:to>
    <xdr:pic>
      <xdr:nvPicPr>
        <xdr:cNvPr id="111" name="Рисунок 110" descr="C:\Users\saltanov\AppData\Local\Temp\SNAGHTML34a83e6.PNG">
          <a:hlinkClick xmlns:r="http://schemas.openxmlformats.org/officeDocument/2006/relationships" r:id="rId108"/>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09" cstate="email">
          <a:extLst>
            <a:ext uri="{28A0092B-C50C-407E-A947-70E740481C1C}">
              <a14:useLocalDpi xmlns:a14="http://schemas.microsoft.com/office/drawing/2010/main"/>
            </a:ext>
          </a:extLst>
        </a:blip>
        <a:srcRect/>
        <a:stretch>
          <a:fillRect/>
        </a:stretch>
      </xdr:blipFill>
      <xdr:spPr bwMode="auto">
        <a:xfrm>
          <a:off x="2686602" y="67316491"/>
          <a:ext cx="781741" cy="802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833646</xdr:colOff>
      <xdr:row>109</xdr:row>
      <xdr:rowOff>98564</xdr:rowOff>
    </xdr:from>
    <xdr:to>
      <xdr:col>2</xdr:col>
      <xdr:colOff>1603926</xdr:colOff>
      <xdr:row>109</xdr:row>
      <xdr:rowOff>893954</xdr:rowOff>
    </xdr:to>
    <xdr:pic>
      <xdr:nvPicPr>
        <xdr:cNvPr id="112" name="Рисунок 111" descr="C:\Users\saltanov\AppData\Local\Temp\SNAGHTML34b7a1d.PNG">
          <a:hlinkClick xmlns:r="http://schemas.openxmlformats.org/officeDocument/2006/relationships" r:id="rId110"/>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11" cstate="email">
          <a:extLst>
            <a:ext uri="{28A0092B-C50C-407E-A947-70E740481C1C}">
              <a14:useLocalDpi xmlns:a14="http://schemas.microsoft.com/office/drawing/2010/main"/>
            </a:ext>
          </a:extLst>
        </a:blip>
        <a:srcRect/>
        <a:stretch>
          <a:fillRect/>
        </a:stretch>
      </xdr:blipFill>
      <xdr:spPr bwMode="auto">
        <a:xfrm>
          <a:off x="2681496" y="66306839"/>
          <a:ext cx="770280" cy="79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990600</xdr:colOff>
      <xdr:row>38</xdr:row>
      <xdr:rowOff>57150</xdr:rowOff>
    </xdr:from>
    <xdr:to>
      <xdr:col>2</xdr:col>
      <xdr:colOff>1464028</xdr:colOff>
      <xdr:row>38</xdr:row>
      <xdr:rowOff>1104900</xdr:rowOff>
    </xdr:to>
    <xdr:pic>
      <xdr:nvPicPr>
        <xdr:cNvPr id="130" name="Рисунок 129">
          <a:hlinkClick xmlns:r="http://schemas.openxmlformats.org/officeDocument/2006/relationships" r:id="rId112"/>
          <a:extLst>
            <a:ext uri="{FF2B5EF4-FFF2-40B4-BE49-F238E27FC236}">
              <a16:creationId xmlns:a16="http://schemas.microsoft.com/office/drawing/2014/main" id="{00000000-0008-0000-0900-000082000000}"/>
            </a:ext>
          </a:extLst>
        </xdr:cNvPr>
        <xdr:cNvPicPr>
          <a:picLocks noChangeAspect="1"/>
        </xdr:cNvPicPr>
      </xdr:nvPicPr>
      <xdr:blipFill>
        <a:blip xmlns:r="http://schemas.openxmlformats.org/officeDocument/2006/relationships" r:embed="rId113" cstate="print">
          <a:extLst>
            <a:ext uri="{28A0092B-C50C-407E-A947-70E740481C1C}">
              <a14:useLocalDpi xmlns:a14="http://schemas.microsoft.com/office/drawing/2010/main" val="0"/>
            </a:ext>
          </a:extLst>
        </a:blip>
        <a:stretch>
          <a:fillRect/>
        </a:stretch>
      </xdr:blipFill>
      <xdr:spPr>
        <a:xfrm>
          <a:off x="2838450" y="15478125"/>
          <a:ext cx="473428" cy="1047750"/>
        </a:xfrm>
        <a:prstGeom prst="rect">
          <a:avLst/>
        </a:prstGeom>
      </xdr:spPr>
    </xdr:pic>
    <xdr:clientData/>
  </xdr:twoCellAnchor>
  <xdr:twoCellAnchor editAs="oneCell">
    <xdr:from>
      <xdr:col>2</xdr:col>
      <xdr:colOff>933450</xdr:colOff>
      <xdr:row>35</xdr:row>
      <xdr:rowOff>57150</xdr:rowOff>
    </xdr:from>
    <xdr:to>
      <xdr:col>2</xdr:col>
      <xdr:colOff>1517311</xdr:colOff>
      <xdr:row>35</xdr:row>
      <xdr:rowOff>1104900</xdr:rowOff>
    </xdr:to>
    <xdr:pic>
      <xdr:nvPicPr>
        <xdr:cNvPr id="131" name="Рисунок 130">
          <a:hlinkClick xmlns:r="http://schemas.openxmlformats.org/officeDocument/2006/relationships" r:id="rId114"/>
          <a:extLst>
            <a:ext uri="{FF2B5EF4-FFF2-40B4-BE49-F238E27FC236}">
              <a16:creationId xmlns:a16="http://schemas.microsoft.com/office/drawing/2014/main" id="{00000000-0008-0000-0900-000083000000}"/>
            </a:ext>
          </a:extLst>
        </xdr:cNvPr>
        <xdr:cNvPicPr>
          <a:picLocks noChangeAspect="1"/>
        </xdr:cNvPicPr>
      </xdr:nvPicPr>
      <xdr:blipFill>
        <a:blip xmlns:r="http://schemas.openxmlformats.org/officeDocument/2006/relationships" r:embed="rId115" cstate="print">
          <a:extLst>
            <a:ext uri="{28A0092B-C50C-407E-A947-70E740481C1C}">
              <a14:useLocalDpi xmlns:a14="http://schemas.microsoft.com/office/drawing/2010/main" val="0"/>
            </a:ext>
          </a:extLst>
        </a:blip>
        <a:stretch>
          <a:fillRect/>
        </a:stretch>
      </xdr:blipFill>
      <xdr:spPr>
        <a:xfrm>
          <a:off x="2781300" y="14335125"/>
          <a:ext cx="583861" cy="1047750"/>
        </a:xfrm>
        <a:prstGeom prst="rect">
          <a:avLst/>
        </a:prstGeom>
      </xdr:spPr>
    </xdr:pic>
    <xdr:clientData/>
  </xdr:twoCellAnchor>
  <xdr:twoCellAnchor editAs="oneCell">
    <xdr:from>
      <xdr:col>2</xdr:col>
      <xdr:colOff>962025</xdr:colOff>
      <xdr:row>34</xdr:row>
      <xdr:rowOff>57150</xdr:rowOff>
    </xdr:from>
    <xdr:to>
      <xdr:col>2</xdr:col>
      <xdr:colOff>1459134</xdr:colOff>
      <xdr:row>34</xdr:row>
      <xdr:rowOff>1085850</xdr:rowOff>
    </xdr:to>
    <xdr:pic>
      <xdr:nvPicPr>
        <xdr:cNvPr id="132" name="Рисунок 131">
          <a:hlinkClick xmlns:r="http://schemas.openxmlformats.org/officeDocument/2006/relationships" r:id="rId114"/>
          <a:extLst>
            <a:ext uri="{FF2B5EF4-FFF2-40B4-BE49-F238E27FC236}">
              <a16:creationId xmlns:a16="http://schemas.microsoft.com/office/drawing/2014/main" id="{00000000-0008-0000-0900-000084000000}"/>
            </a:ext>
          </a:extLst>
        </xdr:cNvPr>
        <xdr:cNvPicPr>
          <a:picLocks noChangeAspect="1"/>
        </xdr:cNvPicPr>
      </xdr:nvPicPr>
      <xdr:blipFill>
        <a:blip xmlns:r="http://schemas.openxmlformats.org/officeDocument/2006/relationships" r:embed="rId116" cstate="print">
          <a:extLst>
            <a:ext uri="{28A0092B-C50C-407E-A947-70E740481C1C}">
              <a14:useLocalDpi xmlns:a14="http://schemas.microsoft.com/office/drawing/2010/main" val="0"/>
            </a:ext>
          </a:extLst>
        </a:blip>
        <a:stretch>
          <a:fillRect/>
        </a:stretch>
      </xdr:blipFill>
      <xdr:spPr>
        <a:xfrm>
          <a:off x="2809875" y="13192125"/>
          <a:ext cx="497109" cy="1028700"/>
        </a:xfrm>
        <a:prstGeom prst="rect">
          <a:avLst/>
        </a:prstGeom>
      </xdr:spPr>
    </xdr:pic>
    <xdr:clientData/>
  </xdr:twoCellAnchor>
  <xdr:twoCellAnchor editAs="oneCell">
    <xdr:from>
      <xdr:col>2</xdr:col>
      <xdr:colOff>1000125</xdr:colOff>
      <xdr:row>39</xdr:row>
      <xdr:rowOff>57151</xdr:rowOff>
    </xdr:from>
    <xdr:to>
      <xdr:col>2</xdr:col>
      <xdr:colOff>1485900</xdr:colOff>
      <xdr:row>39</xdr:row>
      <xdr:rowOff>1088031</xdr:rowOff>
    </xdr:to>
    <xdr:pic>
      <xdr:nvPicPr>
        <xdr:cNvPr id="120" name="Рисунок 119">
          <a:hlinkClick xmlns:r="http://schemas.openxmlformats.org/officeDocument/2006/relationships" r:id="rId112"/>
          <a:extLst>
            <a:ext uri="{FF2B5EF4-FFF2-40B4-BE49-F238E27FC236}">
              <a16:creationId xmlns:a16="http://schemas.microsoft.com/office/drawing/2014/main" id="{00000000-0008-0000-0900-000078000000}"/>
            </a:ext>
          </a:extLst>
        </xdr:cNvPr>
        <xdr:cNvPicPr>
          <a:picLocks noChangeAspect="1"/>
        </xdr:cNvPicPr>
      </xdr:nvPicPr>
      <xdr:blipFill>
        <a:blip xmlns:r="http://schemas.openxmlformats.org/officeDocument/2006/relationships" r:embed="rId117" cstate="print">
          <a:extLst>
            <a:ext uri="{28A0092B-C50C-407E-A947-70E740481C1C}">
              <a14:useLocalDpi xmlns:a14="http://schemas.microsoft.com/office/drawing/2010/main" val="0"/>
            </a:ext>
          </a:extLst>
        </a:blip>
        <a:stretch>
          <a:fillRect/>
        </a:stretch>
      </xdr:blipFill>
      <xdr:spPr>
        <a:xfrm>
          <a:off x="2847975" y="16621126"/>
          <a:ext cx="485775" cy="1030880"/>
        </a:xfrm>
        <a:prstGeom prst="rect">
          <a:avLst/>
        </a:prstGeom>
      </xdr:spPr>
    </xdr:pic>
    <xdr:clientData/>
  </xdr:twoCellAnchor>
  <xdr:twoCellAnchor editAs="oneCell">
    <xdr:from>
      <xdr:col>2</xdr:col>
      <xdr:colOff>1000126</xdr:colOff>
      <xdr:row>40</xdr:row>
      <xdr:rowOff>47626</xdr:rowOff>
    </xdr:from>
    <xdr:to>
      <xdr:col>2</xdr:col>
      <xdr:colOff>1485900</xdr:colOff>
      <xdr:row>40</xdr:row>
      <xdr:rowOff>1113130</xdr:rowOff>
    </xdr:to>
    <xdr:pic>
      <xdr:nvPicPr>
        <xdr:cNvPr id="121" name="Рисунок 120">
          <a:hlinkClick xmlns:r="http://schemas.openxmlformats.org/officeDocument/2006/relationships" r:id="rId118"/>
          <a:extLst>
            <a:ext uri="{FF2B5EF4-FFF2-40B4-BE49-F238E27FC236}">
              <a16:creationId xmlns:a16="http://schemas.microsoft.com/office/drawing/2014/main" id="{00000000-0008-0000-0900-00007900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2847976" y="17754601"/>
          <a:ext cx="485774" cy="1065504"/>
        </a:xfrm>
        <a:prstGeom prst="rect">
          <a:avLst/>
        </a:prstGeom>
      </xdr:spPr>
    </xdr:pic>
    <xdr:clientData/>
  </xdr:twoCellAnchor>
  <xdr:twoCellAnchor editAs="oneCell">
    <xdr:from>
      <xdr:col>2</xdr:col>
      <xdr:colOff>952501</xdr:colOff>
      <xdr:row>42</xdr:row>
      <xdr:rowOff>47625</xdr:rowOff>
    </xdr:from>
    <xdr:to>
      <xdr:col>2</xdr:col>
      <xdr:colOff>1466850</xdr:colOff>
      <xdr:row>42</xdr:row>
      <xdr:rowOff>1128358</xdr:rowOff>
    </xdr:to>
    <xdr:pic>
      <xdr:nvPicPr>
        <xdr:cNvPr id="133" name="Рисунок 132">
          <a:hlinkClick xmlns:r="http://schemas.openxmlformats.org/officeDocument/2006/relationships" r:id="rId120"/>
          <a:extLst>
            <a:ext uri="{FF2B5EF4-FFF2-40B4-BE49-F238E27FC236}">
              <a16:creationId xmlns:a16="http://schemas.microsoft.com/office/drawing/2014/main" id="{00000000-0008-0000-0900-000085000000}"/>
            </a:ext>
          </a:extLst>
        </xdr:cNvPr>
        <xdr:cNvPicPr>
          <a:picLocks noChangeAspect="1"/>
        </xdr:cNvPicPr>
      </xdr:nvPicPr>
      <xdr:blipFill>
        <a:blip xmlns:r="http://schemas.openxmlformats.org/officeDocument/2006/relationships" r:embed="rId121" cstate="print">
          <a:extLst>
            <a:ext uri="{28A0092B-C50C-407E-A947-70E740481C1C}">
              <a14:useLocalDpi xmlns:a14="http://schemas.microsoft.com/office/drawing/2010/main" val="0"/>
            </a:ext>
          </a:extLst>
        </a:blip>
        <a:stretch>
          <a:fillRect/>
        </a:stretch>
      </xdr:blipFill>
      <xdr:spPr>
        <a:xfrm>
          <a:off x="2800351" y="20040600"/>
          <a:ext cx="514349" cy="1080733"/>
        </a:xfrm>
        <a:prstGeom prst="rect">
          <a:avLst/>
        </a:prstGeom>
      </xdr:spPr>
    </xdr:pic>
    <xdr:clientData/>
  </xdr:twoCellAnchor>
  <xdr:twoCellAnchor editAs="oneCell">
    <xdr:from>
      <xdr:col>2</xdr:col>
      <xdr:colOff>952500</xdr:colOff>
      <xdr:row>43</xdr:row>
      <xdr:rowOff>47625</xdr:rowOff>
    </xdr:from>
    <xdr:to>
      <xdr:col>2</xdr:col>
      <xdr:colOff>1466849</xdr:colOff>
      <xdr:row>43</xdr:row>
      <xdr:rowOff>1128358</xdr:rowOff>
    </xdr:to>
    <xdr:pic>
      <xdr:nvPicPr>
        <xdr:cNvPr id="134" name="Рисунок 133">
          <a:hlinkClick xmlns:r="http://schemas.openxmlformats.org/officeDocument/2006/relationships" r:id="rId122"/>
          <a:extLst>
            <a:ext uri="{FF2B5EF4-FFF2-40B4-BE49-F238E27FC236}">
              <a16:creationId xmlns:a16="http://schemas.microsoft.com/office/drawing/2014/main" id="{00000000-0008-0000-0900-000086000000}"/>
            </a:ext>
          </a:extLst>
        </xdr:cNvPr>
        <xdr:cNvPicPr>
          <a:picLocks noChangeAspect="1"/>
        </xdr:cNvPicPr>
      </xdr:nvPicPr>
      <xdr:blipFill>
        <a:blip xmlns:r="http://schemas.openxmlformats.org/officeDocument/2006/relationships" r:embed="rId121" cstate="print">
          <a:extLst>
            <a:ext uri="{28A0092B-C50C-407E-A947-70E740481C1C}">
              <a14:useLocalDpi xmlns:a14="http://schemas.microsoft.com/office/drawing/2010/main" val="0"/>
            </a:ext>
          </a:extLst>
        </a:blip>
        <a:stretch>
          <a:fillRect/>
        </a:stretch>
      </xdr:blipFill>
      <xdr:spPr>
        <a:xfrm>
          <a:off x="2800350" y="21183600"/>
          <a:ext cx="514349" cy="1080733"/>
        </a:xfrm>
        <a:prstGeom prst="rect">
          <a:avLst/>
        </a:prstGeom>
      </xdr:spPr>
    </xdr:pic>
    <xdr:clientData/>
  </xdr:twoCellAnchor>
  <xdr:twoCellAnchor editAs="oneCell">
    <xdr:from>
      <xdr:col>2</xdr:col>
      <xdr:colOff>952500</xdr:colOff>
      <xdr:row>44</xdr:row>
      <xdr:rowOff>47625</xdr:rowOff>
    </xdr:from>
    <xdr:to>
      <xdr:col>2</xdr:col>
      <xdr:colOff>1466849</xdr:colOff>
      <xdr:row>44</xdr:row>
      <xdr:rowOff>1128358</xdr:rowOff>
    </xdr:to>
    <xdr:pic>
      <xdr:nvPicPr>
        <xdr:cNvPr id="135" name="Рисунок 134">
          <a:hlinkClick xmlns:r="http://schemas.openxmlformats.org/officeDocument/2006/relationships" r:id="rId123"/>
          <a:extLst>
            <a:ext uri="{FF2B5EF4-FFF2-40B4-BE49-F238E27FC236}">
              <a16:creationId xmlns:a16="http://schemas.microsoft.com/office/drawing/2014/main" id="{00000000-0008-0000-0900-000087000000}"/>
            </a:ext>
          </a:extLst>
        </xdr:cNvPr>
        <xdr:cNvPicPr>
          <a:picLocks noChangeAspect="1"/>
        </xdr:cNvPicPr>
      </xdr:nvPicPr>
      <xdr:blipFill>
        <a:blip xmlns:r="http://schemas.openxmlformats.org/officeDocument/2006/relationships" r:embed="rId121" cstate="print">
          <a:extLst>
            <a:ext uri="{28A0092B-C50C-407E-A947-70E740481C1C}">
              <a14:useLocalDpi xmlns:a14="http://schemas.microsoft.com/office/drawing/2010/main" val="0"/>
            </a:ext>
          </a:extLst>
        </a:blip>
        <a:stretch>
          <a:fillRect/>
        </a:stretch>
      </xdr:blipFill>
      <xdr:spPr>
        <a:xfrm>
          <a:off x="2800350" y="22326600"/>
          <a:ext cx="514349" cy="1080733"/>
        </a:xfrm>
        <a:prstGeom prst="rect">
          <a:avLst/>
        </a:prstGeom>
      </xdr:spPr>
    </xdr:pic>
    <xdr:clientData/>
  </xdr:twoCellAnchor>
  <xdr:twoCellAnchor editAs="oneCell">
    <xdr:from>
      <xdr:col>2</xdr:col>
      <xdr:colOff>657226</xdr:colOff>
      <xdr:row>60</xdr:row>
      <xdr:rowOff>66676</xdr:rowOff>
    </xdr:from>
    <xdr:to>
      <xdr:col>2</xdr:col>
      <xdr:colOff>1680257</xdr:colOff>
      <xdr:row>60</xdr:row>
      <xdr:rowOff>1095375</xdr:rowOff>
    </xdr:to>
    <xdr:pic>
      <xdr:nvPicPr>
        <xdr:cNvPr id="136" name="Рисунок 135">
          <a:hlinkClick xmlns:r="http://schemas.openxmlformats.org/officeDocument/2006/relationships" r:id="rId124"/>
          <a:extLst>
            <a:ext uri="{FF2B5EF4-FFF2-40B4-BE49-F238E27FC236}">
              <a16:creationId xmlns:a16="http://schemas.microsoft.com/office/drawing/2014/main" id="{00000000-0008-0000-0900-000088000000}"/>
            </a:ext>
          </a:extLst>
        </xdr:cNvPr>
        <xdr:cNvPicPr>
          <a:picLocks noChangeAspect="1"/>
        </xdr:cNvPicPr>
      </xdr:nvPicPr>
      <xdr:blipFill>
        <a:blip xmlns:r="http://schemas.openxmlformats.org/officeDocument/2006/relationships" r:embed="rId125" cstate="print">
          <a:extLst>
            <a:ext uri="{28A0092B-C50C-407E-A947-70E740481C1C}">
              <a14:useLocalDpi xmlns:a14="http://schemas.microsoft.com/office/drawing/2010/main" val="0"/>
            </a:ext>
          </a:extLst>
        </a:blip>
        <a:stretch>
          <a:fillRect/>
        </a:stretch>
      </xdr:blipFill>
      <xdr:spPr>
        <a:xfrm>
          <a:off x="2505076" y="31489651"/>
          <a:ext cx="1023031" cy="1028699"/>
        </a:xfrm>
        <a:prstGeom prst="rect">
          <a:avLst/>
        </a:prstGeom>
      </xdr:spPr>
    </xdr:pic>
    <xdr:clientData/>
  </xdr:twoCellAnchor>
  <xdr:twoCellAnchor editAs="oneCell">
    <xdr:from>
      <xdr:col>2</xdr:col>
      <xdr:colOff>695325</xdr:colOff>
      <xdr:row>117</xdr:row>
      <xdr:rowOff>38100</xdr:rowOff>
    </xdr:from>
    <xdr:to>
      <xdr:col>2</xdr:col>
      <xdr:colOff>1628775</xdr:colOff>
      <xdr:row>117</xdr:row>
      <xdr:rowOff>971550</xdr:rowOff>
    </xdr:to>
    <xdr:pic>
      <xdr:nvPicPr>
        <xdr:cNvPr id="138" name="Рисунок 137">
          <a:hlinkClick xmlns:r="http://schemas.openxmlformats.org/officeDocument/2006/relationships" r:id="rId126"/>
          <a:extLst>
            <a:ext uri="{FF2B5EF4-FFF2-40B4-BE49-F238E27FC236}">
              <a16:creationId xmlns:a16="http://schemas.microsoft.com/office/drawing/2014/main" id="{00000000-0008-0000-0900-00008A000000}"/>
            </a:ext>
          </a:extLst>
        </xdr:cNvPr>
        <xdr:cNvPicPr>
          <a:picLocks noChangeAspect="1"/>
        </xdr:cNvPicPr>
      </xdr:nvPicPr>
      <xdr:blipFill>
        <a:blip xmlns:r="http://schemas.openxmlformats.org/officeDocument/2006/relationships" r:embed="rId127" cstate="print">
          <a:extLst>
            <a:ext uri="{28A0092B-C50C-407E-A947-70E740481C1C}">
              <a14:useLocalDpi xmlns:a14="http://schemas.microsoft.com/office/drawing/2010/main" val="0"/>
            </a:ext>
          </a:extLst>
        </a:blip>
        <a:stretch>
          <a:fillRect/>
        </a:stretch>
      </xdr:blipFill>
      <xdr:spPr>
        <a:xfrm>
          <a:off x="2543175" y="72304275"/>
          <a:ext cx="933450" cy="933450"/>
        </a:xfrm>
        <a:prstGeom prst="rect">
          <a:avLst/>
        </a:prstGeom>
      </xdr:spPr>
    </xdr:pic>
    <xdr:clientData/>
  </xdr:twoCellAnchor>
  <xdr:twoCellAnchor editAs="oneCell">
    <xdr:from>
      <xdr:col>2</xdr:col>
      <xdr:colOff>695325</xdr:colOff>
      <xdr:row>160</xdr:row>
      <xdr:rowOff>38100</xdr:rowOff>
    </xdr:from>
    <xdr:to>
      <xdr:col>2</xdr:col>
      <xdr:colOff>1781175</xdr:colOff>
      <xdr:row>160</xdr:row>
      <xdr:rowOff>981610</xdr:rowOff>
    </xdr:to>
    <xdr:pic>
      <xdr:nvPicPr>
        <xdr:cNvPr id="146" name="Рисунок 145">
          <a:hlinkClick xmlns:r="http://schemas.openxmlformats.org/officeDocument/2006/relationships" r:id="rId128"/>
          <a:extLst>
            <a:ext uri="{FF2B5EF4-FFF2-40B4-BE49-F238E27FC236}">
              <a16:creationId xmlns:a16="http://schemas.microsoft.com/office/drawing/2014/main" id="{00000000-0008-0000-0900-000092000000}"/>
            </a:ext>
          </a:extLst>
        </xdr:cNvPr>
        <xdr:cNvPicPr>
          <a:picLocks noChangeAspect="1"/>
        </xdr:cNvPicPr>
      </xdr:nvPicPr>
      <xdr:blipFill>
        <a:blip xmlns:r="http://schemas.openxmlformats.org/officeDocument/2006/relationships" r:embed="rId129" cstate="print">
          <a:extLst>
            <a:ext uri="{28A0092B-C50C-407E-A947-70E740481C1C}">
              <a14:useLocalDpi xmlns:a14="http://schemas.microsoft.com/office/drawing/2010/main" val="0"/>
            </a:ext>
          </a:extLst>
        </a:blip>
        <a:stretch>
          <a:fillRect/>
        </a:stretch>
      </xdr:blipFill>
      <xdr:spPr>
        <a:xfrm>
          <a:off x="2543175" y="101831775"/>
          <a:ext cx="1085850" cy="943510"/>
        </a:xfrm>
        <a:prstGeom prst="rect">
          <a:avLst/>
        </a:prstGeom>
      </xdr:spPr>
    </xdr:pic>
    <xdr:clientData/>
  </xdr:twoCellAnchor>
  <xdr:twoCellAnchor editAs="oneCell">
    <xdr:from>
      <xdr:col>2</xdr:col>
      <xdr:colOff>581025</xdr:colOff>
      <xdr:row>161</xdr:row>
      <xdr:rowOff>28575</xdr:rowOff>
    </xdr:from>
    <xdr:to>
      <xdr:col>2</xdr:col>
      <xdr:colOff>1790700</xdr:colOff>
      <xdr:row>161</xdr:row>
      <xdr:rowOff>989761</xdr:rowOff>
    </xdr:to>
    <xdr:pic>
      <xdr:nvPicPr>
        <xdr:cNvPr id="147" name="Рисунок 146">
          <a:hlinkClick xmlns:r="http://schemas.openxmlformats.org/officeDocument/2006/relationships" r:id="rId130"/>
          <a:extLst>
            <a:ext uri="{FF2B5EF4-FFF2-40B4-BE49-F238E27FC236}">
              <a16:creationId xmlns:a16="http://schemas.microsoft.com/office/drawing/2014/main" id="{00000000-0008-0000-0900-000093000000}"/>
            </a:ext>
          </a:extLst>
        </xdr:cNvPr>
        <xdr:cNvPicPr>
          <a:picLocks noChangeAspect="1"/>
        </xdr:cNvPicPr>
      </xdr:nvPicPr>
      <xdr:blipFill>
        <a:blip xmlns:r="http://schemas.openxmlformats.org/officeDocument/2006/relationships" r:embed="rId131" cstate="print">
          <a:extLst>
            <a:ext uri="{28A0092B-C50C-407E-A947-70E740481C1C}">
              <a14:useLocalDpi xmlns:a14="http://schemas.microsoft.com/office/drawing/2010/main" val="0"/>
            </a:ext>
          </a:extLst>
        </a:blip>
        <a:stretch>
          <a:fillRect/>
        </a:stretch>
      </xdr:blipFill>
      <xdr:spPr>
        <a:xfrm>
          <a:off x="2428875" y="102831900"/>
          <a:ext cx="1209675" cy="961186"/>
        </a:xfrm>
        <a:prstGeom prst="rect">
          <a:avLst/>
        </a:prstGeom>
      </xdr:spPr>
    </xdr:pic>
    <xdr:clientData/>
  </xdr:twoCellAnchor>
  <xdr:twoCellAnchor editAs="oneCell">
    <xdr:from>
      <xdr:col>2</xdr:col>
      <xdr:colOff>942975</xdr:colOff>
      <xdr:row>59</xdr:row>
      <xdr:rowOff>57150</xdr:rowOff>
    </xdr:from>
    <xdr:to>
      <xdr:col>2</xdr:col>
      <xdr:colOff>1369870</xdr:colOff>
      <xdr:row>59</xdr:row>
      <xdr:rowOff>1095375</xdr:rowOff>
    </xdr:to>
    <xdr:pic>
      <xdr:nvPicPr>
        <xdr:cNvPr id="8" name="Рисунок 7">
          <a:hlinkClick xmlns:r="http://schemas.openxmlformats.org/officeDocument/2006/relationships" r:id="rId13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33" cstate="print">
          <a:extLst>
            <a:ext uri="{28A0092B-C50C-407E-A947-70E740481C1C}">
              <a14:useLocalDpi xmlns:a14="http://schemas.microsoft.com/office/drawing/2010/main" val="0"/>
            </a:ext>
          </a:extLst>
        </a:blip>
        <a:stretch>
          <a:fillRect/>
        </a:stretch>
      </xdr:blipFill>
      <xdr:spPr>
        <a:xfrm>
          <a:off x="2790825" y="31480125"/>
          <a:ext cx="426895" cy="1038225"/>
        </a:xfrm>
        <a:prstGeom prst="rect">
          <a:avLst/>
        </a:prstGeom>
      </xdr:spPr>
    </xdr:pic>
    <xdr:clientData/>
  </xdr:twoCellAnchor>
  <xdr:twoCellAnchor editAs="oneCell">
    <xdr:from>
      <xdr:col>2</xdr:col>
      <xdr:colOff>628651</xdr:colOff>
      <xdr:row>162</xdr:row>
      <xdr:rowOff>9525</xdr:rowOff>
    </xdr:from>
    <xdr:to>
      <xdr:col>2</xdr:col>
      <xdr:colOff>1847851</xdr:colOff>
      <xdr:row>162</xdr:row>
      <xdr:rowOff>1002148</xdr:rowOff>
    </xdr:to>
    <xdr:pic>
      <xdr:nvPicPr>
        <xdr:cNvPr id="9" name="Рисунок 8">
          <a:hlinkClick xmlns:r="http://schemas.openxmlformats.org/officeDocument/2006/relationships" r:id="rId134"/>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35" cstate="print">
          <a:extLst>
            <a:ext uri="{28A0092B-C50C-407E-A947-70E740481C1C}">
              <a14:useLocalDpi xmlns:a14="http://schemas.microsoft.com/office/drawing/2010/main" val="0"/>
            </a:ext>
          </a:extLst>
        </a:blip>
        <a:stretch>
          <a:fillRect/>
        </a:stretch>
      </xdr:blipFill>
      <xdr:spPr>
        <a:xfrm>
          <a:off x="2476501" y="102584250"/>
          <a:ext cx="1219200" cy="992623"/>
        </a:xfrm>
        <a:prstGeom prst="rect">
          <a:avLst/>
        </a:prstGeom>
      </xdr:spPr>
    </xdr:pic>
    <xdr:clientData/>
  </xdr:twoCellAnchor>
  <xdr:twoCellAnchor editAs="oneCell">
    <xdr:from>
      <xdr:col>2</xdr:col>
      <xdr:colOff>714375</xdr:colOff>
      <xdr:row>163</xdr:row>
      <xdr:rowOff>19050</xdr:rowOff>
    </xdr:from>
    <xdr:to>
      <xdr:col>2</xdr:col>
      <xdr:colOff>1838325</xdr:colOff>
      <xdr:row>164</xdr:row>
      <xdr:rowOff>1055</xdr:rowOff>
    </xdr:to>
    <xdr:pic>
      <xdr:nvPicPr>
        <xdr:cNvPr id="19" name="Рисунок 18">
          <a:hlinkClick xmlns:r="http://schemas.openxmlformats.org/officeDocument/2006/relationships" r:id="rId136"/>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37" cstate="print">
          <a:extLst>
            <a:ext uri="{28A0092B-C50C-407E-A947-70E740481C1C}">
              <a14:useLocalDpi xmlns:a14="http://schemas.microsoft.com/office/drawing/2010/main" val="0"/>
            </a:ext>
          </a:extLst>
        </a:blip>
        <a:stretch>
          <a:fillRect/>
        </a:stretch>
      </xdr:blipFill>
      <xdr:spPr>
        <a:xfrm>
          <a:off x="2562225" y="103603425"/>
          <a:ext cx="1123950" cy="985305"/>
        </a:xfrm>
        <a:prstGeom prst="rect">
          <a:avLst/>
        </a:prstGeom>
      </xdr:spPr>
    </xdr:pic>
    <xdr:clientData/>
  </xdr:twoCellAnchor>
  <xdr:twoCellAnchor editAs="oneCell">
    <xdr:from>
      <xdr:col>2</xdr:col>
      <xdr:colOff>495300</xdr:colOff>
      <xdr:row>174</xdr:row>
      <xdr:rowOff>161925</xdr:rowOff>
    </xdr:from>
    <xdr:to>
      <xdr:col>2</xdr:col>
      <xdr:colOff>2124155</xdr:colOff>
      <xdr:row>174</xdr:row>
      <xdr:rowOff>866775</xdr:rowOff>
    </xdr:to>
    <xdr:pic>
      <xdr:nvPicPr>
        <xdr:cNvPr id="144" name="Рисунок 143">
          <a:hlinkClick xmlns:r="http://schemas.openxmlformats.org/officeDocument/2006/relationships" r:id="rId138"/>
          <a:extLst>
            <a:ext uri="{FF2B5EF4-FFF2-40B4-BE49-F238E27FC236}">
              <a16:creationId xmlns:a16="http://schemas.microsoft.com/office/drawing/2014/main" id="{00000000-0008-0000-0900-000090000000}"/>
            </a:ext>
          </a:extLst>
        </xdr:cNvPr>
        <xdr:cNvPicPr>
          <a:picLocks noChangeAspect="1"/>
        </xdr:cNvPicPr>
      </xdr:nvPicPr>
      <xdr:blipFill>
        <a:blip xmlns:r="http://schemas.openxmlformats.org/officeDocument/2006/relationships" r:embed="rId139" cstate="print">
          <a:extLst>
            <a:ext uri="{28A0092B-C50C-407E-A947-70E740481C1C}">
              <a14:useLocalDpi xmlns:a14="http://schemas.microsoft.com/office/drawing/2010/main" val="0"/>
            </a:ext>
          </a:extLst>
        </a:blip>
        <a:stretch>
          <a:fillRect/>
        </a:stretch>
      </xdr:blipFill>
      <xdr:spPr>
        <a:xfrm>
          <a:off x="2343150" y="108794550"/>
          <a:ext cx="1628855" cy="704850"/>
        </a:xfrm>
        <a:prstGeom prst="rect">
          <a:avLst/>
        </a:prstGeom>
      </xdr:spPr>
    </xdr:pic>
    <xdr:clientData/>
  </xdr:twoCellAnchor>
  <xdr:twoCellAnchor editAs="oneCell">
    <xdr:from>
      <xdr:col>2</xdr:col>
      <xdr:colOff>495300</xdr:colOff>
      <xdr:row>173</xdr:row>
      <xdr:rowOff>161925</xdr:rowOff>
    </xdr:from>
    <xdr:to>
      <xdr:col>2</xdr:col>
      <xdr:colOff>2124155</xdr:colOff>
      <xdr:row>173</xdr:row>
      <xdr:rowOff>866775</xdr:rowOff>
    </xdr:to>
    <xdr:pic>
      <xdr:nvPicPr>
        <xdr:cNvPr id="145" name="Рисунок 144">
          <a:hlinkClick xmlns:r="http://schemas.openxmlformats.org/officeDocument/2006/relationships" r:id="rId140"/>
          <a:extLst>
            <a:ext uri="{FF2B5EF4-FFF2-40B4-BE49-F238E27FC236}">
              <a16:creationId xmlns:a16="http://schemas.microsoft.com/office/drawing/2014/main" id="{00000000-0008-0000-0900-000091000000}"/>
            </a:ext>
          </a:extLst>
        </xdr:cNvPr>
        <xdr:cNvPicPr>
          <a:picLocks noChangeAspect="1"/>
        </xdr:cNvPicPr>
      </xdr:nvPicPr>
      <xdr:blipFill>
        <a:blip xmlns:r="http://schemas.openxmlformats.org/officeDocument/2006/relationships" r:embed="rId139" cstate="print">
          <a:extLst>
            <a:ext uri="{28A0092B-C50C-407E-A947-70E740481C1C}">
              <a14:useLocalDpi xmlns:a14="http://schemas.microsoft.com/office/drawing/2010/main" val="0"/>
            </a:ext>
          </a:extLst>
        </a:blip>
        <a:stretch>
          <a:fillRect/>
        </a:stretch>
      </xdr:blipFill>
      <xdr:spPr>
        <a:xfrm>
          <a:off x="2343150" y="107784900"/>
          <a:ext cx="1628855" cy="704850"/>
        </a:xfrm>
        <a:prstGeom prst="rect">
          <a:avLst/>
        </a:prstGeom>
      </xdr:spPr>
    </xdr:pic>
    <xdr:clientData/>
  </xdr:twoCellAnchor>
  <xdr:twoCellAnchor editAs="oneCell">
    <xdr:from>
      <xdr:col>2</xdr:col>
      <xdr:colOff>742949</xdr:colOff>
      <xdr:row>138</xdr:row>
      <xdr:rowOff>28575</xdr:rowOff>
    </xdr:from>
    <xdr:to>
      <xdr:col>2</xdr:col>
      <xdr:colOff>1724024</xdr:colOff>
      <xdr:row>139</xdr:row>
      <xdr:rowOff>989</xdr:rowOff>
    </xdr:to>
    <xdr:pic>
      <xdr:nvPicPr>
        <xdr:cNvPr id="10" name="Рисунок 9">
          <a:hlinkClick xmlns:r="http://schemas.openxmlformats.org/officeDocument/2006/relationships" r:id="rId141"/>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142">
          <a:extLst>
            <a:ext uri="{28A0092B-C50C-407E-A947-70E740481C1C}">
              <a14:useLocalDpi xmlns:a14="http://schemas.microsoft.com/office/drawing/2010/main" val="0"/>
            </a:ext>
          </a:extLst>
        </a:blip>
        <a:stretch>
          <a:fillRect/>
        </a:stretch>
      </xdr:blipFill>
      <xdr:spPr>
        <a:xfrm>
          <a:off x="2590799" y="92478225"/>
          <a:ext cx="981075" cy="975714"/>
        </a:xfrm>
        <a:prstGeom prst="rect">
          <a:avLst/>
        </a:prstGeom>
      </xdr:spPr>
    </xdr:pic>
    <xdr:clientData/>
  </xdr:twoCellAnchor>
  <xdr:twoCellAnchor editAs="oneCell">
    <xdr:from>
      <xdr:col>2</xdr:col>
      <xdr:colOff>752476</xdr:colOff>
      <xdr:row>137</xdr:row>
      <xdr:rowOff>19050</xdr:rowOff>
    </xdr:from>
    <xdr:to>
      <xdr:col>2</xdr:col>
      <xdr:colOff>1762126</xdr:colOff>
      <xdr:row>138</xdr:row>
      <xdr:rowOff>6077</xdr:rowOff>
    </xdr:to>
    <xdr:pic>
      <xdr:nvPicPr>
        <xdr:cNvPr id="34" name="Рисунок 33">
          <a:hlinkClick xmlns:r="http://schemas.openxmlformats.org/officeDocument/2006/relationships" r:id="rId141"/>
          <a:extLst>
            <a:ext uri="{FF2B5EF4-FFF2-40B4-BE49-F238E27FC236}">
              <a16:creationId xmlns:a16="http://schemas.microsoft.com/office/drawing/2014/main" id="{00000000-0008-0000-0900-000022000000}"/>
            </a:ext>
          </a:extLst>
        </xdr:cNvPr>
        <xdr:cNvPicPr>
          <a:picLocks noChangeAspect="1"/>
        </xdr:cNvPicPr>
      </xdr:nvPicPr>
      <xdr:blipFill>
        <a:blip xmlns:r="http://schemas.openxmlformats.org/officeDocument/2006/relationships" r:embed="rId143">
          <a:extLst>
            <a:ext uri="{28A0092B-C50C-407E-A947-70E740481C1C}">
              <a14:useLocalDpi xmlns:a14="http://schemas.microsoft.com/office/drawing/2010/main" val="0"/>
            </a:ext>
          </a:extLst>
        </a:blip>
        <a:stretch>
          <a:fillRect/>
        </a:stretch>
      </xdr:blipFill>
      <xdr:spPr>
        <a:xfrm>
          <a:off x="2600326" y="91459050"/>
          <a:ext cx="1009650" cy="990327"/>
        </a:xfrm>
        <a:prstGeom prst="rect">
          <a:avLst/>
        </a:prstGeom>
      </xdr:spPr>
    </xdr:pic>
    <xdr:clientData/>
  </xdr:twoCellAnchor>
  <xdr:twoCellAnchor editAs="oneCell">
    <xdr:from>
      <xdr:col>2</xdr:col>
      <xdr:colOff>971550</xdr:colOff>
      <xdr:row>41</xdr:row>
      <xdr:rowOff>19051</xdr:rowOff>
    </xdr:from>
    <xdr:to>
      <xdr:col>2</xdr:col>
      <xdr:colOff>1552575</xdr:colOff>
      <xdr:row>41</xdr:row>
      <xdr:rowOff>1133991</xdr:rowOff>
    </xdr:to>
    <xdr:pic>
      <xdr:nvPicPr>
        <xdr:cNvPr id="36" name="Рисунок 35">
          <a:hlinkClick xmlns:r="http://schemas.openxmlformats.org/officeDocument/2006/relationships" r:id="rId118"/>
          <a:extLst>
            <a:ext uri="{FF2B5EF4-FFF2-40B4-BE49-F238E27FC236}">
              <a16:creationId xmlns:a16="http://schemas.microsoft.com/office/drawing/2014/main" id="{00000000-0008-0000-0900-000024000000}"/>
            </a:ext>
          </a:extLst>
        </xdr:cNvPr>
        <xdr:cNvPicPr>
          <a:picLocks noChangeAspect="1"/>
        </xdr:cNvPicPr>
      </xdr:nvPicPr>
      <xdr:blipFill>
        <a:blip xmlns:r="http://schemas.openxmlformats.org/officeDocument/2006/relationships" r:embed="rId144">
          <a:extLst>
            <a:ext uri="{28A0092B-C50C-407E-A947-70E740481C1C}">
              <a14:useLocalDpi xmlns:a14="http://schemas.microsoft.com/office/drawing/2010/main" val="0"/>
            </a:ext>
          </a:extLst>
        </a:blip>
        <a:stretch>
          <a:fillRect/>
        </a:stretch>
      </xdr:blipFill>
      <xdr:spPr>
        <a:xfrm>
          <a:off x="2819400" y="20335876"/>
          <a:ext cx="581025" cy="1114940"/>
        </a:xfrm>
        <a:prstGeom prst="rect">
          <a:avLst/>
        </a:prstGeom>
      </xdr:spPr>
    </xdr:pic>
    <xdr:clientData/>
  </xdr:twoCellAnchor>
  <xdr:twoCellAnchor editAs="oneCell">
    <xdr:from>
      <xdr:col>2</xdr:col>
      <xdr:colOff>495300</xdr:colOff>
      <xdr:row>51</xdr:row>
      <xdr:rowOff>19050</xdr:rowOff>
    </xdr:from>
    <xdr:to>
      <xdr:col>2</xdr:col>
      <xdr:colOff>1857375</xdr:colOff>
      <xdr:row>51</xdr:row>
      <xdr:rowOff>1136650</xdr:rowOff>
    </xdr:to>
    <xdr:pic>
      <xdr:nvPicPr>
        <xdr:cNvPr id="48" name="Рисунок 47">
          <a:hlinkClick xmlns:r="http://schemas.openxmlformats.org/officeDocument/2006/relationships" r:id="rId145"/>
          <a:extLst>
            <a:ext uri="{FF2B5EF4-FFF2-40B4-BE49-F238E27FC236}">
              <a16:creationId xmlns:a16="http://schemas.microsoft.com/office/drawing/2014/main" id="{00000000-0008-0000-0900-000030000000}"/>
            </a:ext>
          </a:extLst>
        </xdr:cNvPr>
        <xdr:cNvPicPr>
          <a:picLocks noChangeAspect="1"/>
        </xdr:cNvPicPr>
      </xdr:nvPicPr>
      <xdr:blipFill>
        <a:blip xmlns:r="http://schemas.openxmlformats.org/officeDocument/2006/relationships" r:embed="rId146">
          <a:extLst>
            <a:ext uri="{28A0092B-C50C-407E-A947-70E740481C1C}">
              <a14:useLocalDpi xmlns:a14="http://schemas.microsoft.com/office/drawing/2010/main" val="0"/>
            </a:ext>
          </a:extLst>
        </a:blip>
        <a:stretch>
          <a:fillRect/>
        </a:stretch>
      </xdr:blipFill>
      <xdr:spPr>
        <a:xfrm>
          <a:off x="2343150" y="27193875"/>
          <a:ext cx="1362075" cy="1117600"/>
        </a:xfrm>
        <a:prstGeom prst="rect">
          <a:avLst/>
        </a:prstGeom>
      </xdr:spPr>
    </xdr:pic>
    <xdr:clientData/>
  </xdr:twoCellAnchor>
  <xdr:twoCellAnchor editAs="oneCell">
    <xdr:from>
      <xdr:col>2</xdr:col>
      <xdr:colOff>657225</xdr:colOff>
      <xdr:row>50</xdr:row>
      <xdr:rowOff>9526</xdr:rowOff>
    </xdr:from>
    <xdr:to>
      <xdr:col>2</xdr:col>
      <xdr:colOff>1762125</xdr:colOff>
      <xdr:row>50</xdr:row>
      <xdr:rowOff>1133698</xdr:rowOff>
    </xdr:to>
    <xdr:pic>
      <xdr:nvPicPr>
        <xdr:cNvPr id="49" name="Рисунок 48">
          <a:hlinkClick xmlns:r="http://schemas.openxmlformats.org/officeDocument/2006/relationships" r:id="rId147"/>
          <a:extLst>
            <a:ext uri="{FF2B5EF4-FFF2-40B4-BE49-F238E27FC236}">
              <a16:creationId xmlns:a16="http://schemas.microsoft.com/office/drawing/2014/main" id="{00000000-0008-0000-0900-000031000000}"/>
            </a:ext>
          </a:extLst>
        </xdr:cNvPr>
        <xdr:cNvPicPr>
          <a:picLocks noChangeAspect="1"/>
        </xdr:cNvPicPr>
      </xdr:nvPicPr>
      <xdr:blipFill>
        <a:blip xmlns:r="http://schemas.openxmlformats.org/officeDocument/2006/relationships" r:embed="rId148">
          <a:extLst>
            <a:ext uri="{28A0092B-C50C-407E-A947-70E740481C1C}">
              <a14:useLocalDpi xmlns:a14="http://schemas.microsoft.com/office/drawing/2010/main" val="0"/>
            </a:ext>
          </a:extLst>
        </a:blip>
        <a:stretch>
          <a:fillRect/>
        </a:stretch>
      </xdr:blipFill>
      <xdr:spPr>
        <a:xfrm>
          <a:off x="2505075" y="26041351"/>
          <a:ext cx="1104900" cy="1124172"/>
        </a:xfrm>
        <a:prstGeom prst="rect">
          <a:avLst/>
        </a:prstGeom>
      </xdr:spPr>
    </xdr:pic>
    <xdr:clientData/>
  </xdr:twoCellAnchor>
  <xdr:twoCellAnchor editAs="oneCell">
    <xdr:from>
      <xdr:col>2</xdr:col>
      <xdr:colOff>609600</xdr:colOff>
      <xdr:row>101</xdr:row>
      <xdr:rowOff>9525</xdr:rowOff>
    </xdr:from>
    <xdr:to>
      <xdr:col>2</xdr:col>
      <xdr:colOff>1895475</xdr:colOff>
      <xdr:row>101</xdr:row>
      <xdr:rowOff>995363</xdr:rowOff>
    </xdr:to>
    <xdr:pic>
      <xdr:nvPicPr>
        <xdr:cNvPr id="50" name="Рисунок 49">
          <a:hlinkClick xmlns:r="http://schemas.openxmlformats.org/officeDocument/2006/relationships" r:id="rId149"/>
          <a:extLst>
            <a:ext uri="{FF2B5EF4-FFF2-40B4-BE49-F238E27FC236}">
              <a16:creationId xmlns:a16="http://schemas.microsoft.com/office/drawing/2014/main" id="{00000000-0008-0000-0900-000032000000}"/>
            </a:ext>
          </a:extLst>
        </xdr:cNvPr>
        <xdr:cNvPicPr>
          <a:picLocks noChangeAspect="1"/>
        </xdr:cNvPicPr>
      </xdr:nvPicPr>
      <xdr:blipFill>
        <a:blip xmlns:r="http://schemas.openxmlformats.org/officeDocument/2006/relationships" r:embed="rId150">
          <a:extLst>
            <a:ext uri="{28A0092B-C50C-407E-A947-70E740481C1C}">
              <a14:useLocalDpi xmlns:a14="http://schemas.microsoft.com/office/drawing/2010/main" val="0"/>
            </a:ext>
          </a:extLst>
        </a:blip>
        <a:stretch>
          <a:fillRect/>
        </a:stretch>
      </xdr:blipFill>
      <xdr:spPr>
        <a:xfrm>
          <a:off x="2457450" y="65217675"/>
          <a:ext cx="1285875" cy="985838"/>
        </a:xfrm>
        <a:prstGeom prst="rect">
          <a:avLst/>
        </a:prstGeom>
      </xdr:spPr>
    </xdr:pic>
    <xdr:clientData/>
  </xdr:twoCellAnchor>
  <xdr:twoCellAnchor editAs="oneCell">
    <xdr:from>
      <xdr:col>2</xdr:col>
      <xdr:colOff>1019175</xdr:colOff>
      <xdr:row>28</xdr:row>
      <xdr:rowOff>9525</xdr:rowOff>
    </xdr:from>
    <xdr:to>
      <xdr:col>2</xdr:col>
      <xdr:colOff>1413644</xdr:colOff>
      <xdr:row>29</xdr:row>
      <xdr:rowOff>0</xdr:rowOff>
    </xdr:to>
    <xdr:pic>
      <xdr:nvPicPr>
        <xdr:cNvPr id="52" name="Рисунок 51">
          <a:hlinkClick xmlns:r="http://schemas.openxmlformats.org/officeDocument/2006/relationships" r:id="rId151"/>
          <a:extLst>
            <a:ext uri="{FF2B5EF4-FFF2-40B4-BE49-F238E27FC236}">
              <a16:creationId xmlns:a16="http://schemas.microsoft.com/office/drawing/2014/main" id="{00000000-0008-0000-0900-000034000000}"/>
            </a:ext>
          </a:extLst>
        </xdr:cNvPr>
        <xdr:cNvPicPr>
          <a:picLocks noChangeAspect="1"/>
        </xdr:cNvPicPr>
      </xdr:nvPicPr>
      <xdr:blipFill>
        <a:blip xmlns:r="http://schemas.openxmlformats.org/officeDocument/2006/relationships" r:embed="rId152" cstate="print">
          <a:extLst>
            <a:ext uri="{28A0092B-C50C-407E-A947-70E740481C1C}">
              <a14:useLocalDpi xmlns:a14="http://schemas.microsoft.com/office/drawing/2010/main" val="0"/>
            </a:ext>
          </a:extLst>
        </a:blip>
        <a:stretch>
          <a:fillRect/>
        </a:stretch>
      </xdr:blipFill>
      <xdr:spPr>
        <a:xfrm>
          <a:off x="2867025" y="12001500"/>
          <a:ext cx="394469" cy="1133475"/>
        </a:xfrm>
        <a:prstGeom prst="rect">
          <a:avLst/>
        </a:prstGeom>
      </xdr:spPr>
    </xdr:pic>
    <xdr:clientData/>
  </xdr:twoCellAnchor>
  <xdr:twoCellAnchor editAs="oneCell">
    <xdr:from>
      <xdr:col>2</xdr:col>
      <xdr:colOff>1000125</xdr:colOff>
      <xdr:row>29</xdr:row>
      <xdr:rowOff>19051</xdr:rowOff>
    </xdr:from>
    <xdr:to>
      <xdr:col>2</xdr:col>
      <xdr:colOff>1373612</xdr:colOff>
      <xdr:row>29</xdr:row>
      <xdr:rowOff>1123950</xdr:rowOff>
    </xdr:to>
    <xdr:pic>
      <xdr:nvPicPr>
        <xdr:cNvPr id="53" name="Рисунок 52">
          <a:hlinkClick xmlns:r="http://schemas.openxmlformats.org/officeDocument/2006/relationships" r:id="rId153"/>
          <a:extLst>
            <a:ext uri="{FF2B5EF4-FFF2-40B4-BE49-F238E27FC236}">
              <a16:creationId xmlns:a16="http://schemas.microsoft.com/office/drawing/2014/main" id="{00000000-0008-0000-0900-000035000000}"/>
            </a:ext>
          </a:extLst>
        </xdr:cNvPr>
        <xdr:cNvPicPr>
          <a:picLocks noChangeAspect="1"/>
        </xdr:cNvPicPr>
      </xdr:nvPicPr>
      <xdr:blipFill>
        <a:blip xmlns:r="http://schemas.openxmlformats.org/officeDocument/2006/relationships" r:embed="rId154" cstate="print">
          <a:extLst>
            <a:ext uri="{28A0092B-C50C-407E-A947-70E740481C1C}">
              <a14:useLocalDpi xmlns:a14="http://schemas.microsoft.com/office/drawing/2010/main" val="0"/>
            </a:ext>
          </a:extLst>
        </a:blip>
        <a:stretch>
          <a:fillRect/>
        </a:stretch>
      </xdr:blipFill>
      <xdr:spPr>
        <a:xfrm>
          <a:off x="2905125" y="15259051"/>
          <a:ext cx="373487" cy="1104899"/>
        </a:xfrm>
        <a:prstGeom prst="rect">
          <a:avLst/>
        </a:prstGeom>
      </xdr:spPr>
    </xdr:pic>
    <xdr:clientData/>
  </xdr:twoCellAnchor>
  <xdr:twoCellAnchor editAs="oneCell">
    <xdr:from>
      <xdr:col>2</xdr:col>
      <xdr:colOff>552450</xdr:colOff>
      <xdr:row>152</xdr:row>
      <xdr:rowOff>19052</xdr:rowOff>
    </xdr:from>
    <xdr:to>
      <xdr:col>2</xdr:col>
      <xdr:colOff>1990725</xdr:colOff>
      <xdr:row>153</xdr:row>
      <xdr:rowOff>876</xdr:rowOff>
    </xdr:to>
    <xdr:pic>
      <xdr:nvPicPr>
        <xdr:cNvPr id="57" name="Рисунок 56">
          <a:hlinkClick xmlns:r="http://schemas.openxmlformats.org/officeDocument/2006/relationships" r:id="rId155"/>
          <a:extLst>
            <a:ext uri="{FF2B5EF4-FFF2-40B4-BE49-F238E27FC236}">
              <a16:creationId xmlns:a16="http://schemas.microsoft.com/office/drawing/2014/main" id="{00000000-0008-0000-0900-000039000000}"/>
            </a:ext>
          </a:extLst>
        </xdr:cNvPr>
        <xdr:cNvPicPr>
          <a:picLocks noChangeAspect="1"/>
        </xdr:cNvPicPr>
      </xdr:nvPicPr>
      <xdr:blipFill>
        <a:blip xmlns:r="http://schemas.openxmlformats.org/officeDocument/2006/relationships" r:embed="rId156">
          <a:extLst>
            <a:ext uri="{28A0092B-C50C-407E-A947-70E740481C1C}">
              <a14:useLocalDpi xmlns:a14="http://schemas.microsoft.com/office/drawing/2010/main" val="0"/>
            </a:ext>
          </a:extLst>
        </a:blip>
        <a:stretch>
          <a:fillRect/>
        </a:stretch>
      </xdr:blipFill>
      <xdr:spPr>
        <a:xfrm>
          <a:off x="2457450" y="116024027"/>
          <a:ext cx="1438275" cy="991474"/>
        </a:xfrm>
        <a:prstGeom prst="rect">
          <a:avLst/>
        </a:prstGeom>
      </xdr:spPr>
    </xdr:pic>
    <xdr:clientData/>
  </xdr:twoCellAnchor>
  <xdr:twoCellAnchor editAs="oneCell">
    <xdr:from>
      <xdr:col>2</xdr:col>
      <xdr:colOff>942975</xdr:colOff>
      <xdr:row>61</xdr:row>
      <xdr:rowOff>19050</xdr:rowOff>
    </xdr:from>
    <xdr:to>
      <xdr:col>2</xdr:col>
      <xdr:colOff>1390650</xdr:colOff>
      <xdr:row>61</xdr:row>
      <xdr:rowOff>1133150</xdr:rowOff>
    </xdr:to>
    <xdr:pic>
      <xdr:nvPicPr>
        <xdr:cNvPr id="68" name="Рисунок 67">
          <a:hlinkClick xmlns:r="http://schemas.openxmlformats.org/officeDocument/2006/relationships" r:id="rId157"/>
          <a:extLst>
            <a:ext uri="{FF2B5EF4-FFF2-40B4-BE49-F238E27FC236}">
              <a16:creationId xmlns:a16="http://schemas.microsoft.com/office/drawing/2014/main" id="{00000000-0008-0000-0900-000044000000}"/>
            </a:ext>
          </a:extLst>
        </xdr:cNvPr>
        <xdr:cNvPicPr>
          <a:picLocks noChangeAspect="1"/>
        </xdr:cNvPicPr>
      </xdr:nvPicPr>
      <xdr:blipFill>
        <a:blip xmlns:r="http://schemas.openxmlformats.org/officeDocument/2006/relationships" r:embed="rId158" cstate="print">
          <a:extLst>
            <a:ext uri="{28A0092B-C50C-407E-A947-70E740481C1C}">
              <a14:useLocalDpi xmlns:a14="http://schemas.microsoft.com/office/drawing/2010/main" val="0"/>
            </a:ext>
          </a:extLst>
        </a:blip>
        <a:stretch>
          <a:fillRect/>
        </a:stretch>
      </xdr:blipFill>
      <xdr:spPr>
        <a:xfrm>
          <a:off x="2790825" y="39928800"/>
          <a:ext cx="447675" cy="1114100"/>
        </a:xfrm>
        <a:prstGeom prst="rect">
          <a:avLst/>
        </a:prstGeom>
      </xdr:spPr>
    </xdr:pic>
    <xdr:clientData/>
  </xdr:twoCellAnchor>
  <xdr:twoCellAnchor editAs="oneCell">
    <xdr:from>
      <xdr:col>2</xdr:col>
      <xdr:colOff>771526</xdr:colOff>
      <xdr:row>12</xdr:row>
      <xdr:rowOff>38101</xdr:rowOff>
    </xdr:from>
    <xdr:to>
      <xdr:col>2</xdr:col>
      <xdr:colOff>1724026</xdr:colOff>
      <xdr:row>12</xdr:row>
      <xdr:rowOff>990601</xdr:rowOff>
    </xdr:to>
    <xdr:pic>
      <xdr:nvPicPr>
        <xdr:cNvPr id="51" name="Рисунок 50">
          <a:hlinkClick xmlns:r="http://schemas.openxmlformats.org/officeDocument/2006/relationships" r:id="rId159"/>
          <a:extLst>
            <a:ext uri="{FF2B5EF4-FFF2-40B4-BE49-F238E27FC236}">
              <a16:creationId xmlns:a16="http://schemas.microsoft.com/office/drawing/2014/main" id="{00000000-0008-0000-0900-000033000000}"/>
            </a:ext>
          </a:extLst>
        </xdr:cNvPr>
        <xdr:cNvPicPr>
          <a:picLocks noChangeAspect="1"/>
        </xdr:cNvPicPr>
      </xdr:nvPicPr>
      <xdr:blipFill>
        <a:blip xmlns:r="http://schemas.openxmlformats.org/officeDocument/2006/relationships" r:embed="rId160">
          <a:extLst>
            <a:ext uri="{28A0092B-C50C-407E-A947-70E740481C1C}">
              <a14:useLocalDpi xmlns:a14="http://schemas.microsoft.com/office/drawing/2010/main" val="0"/>
            </a:ext>
          </a:extLst>
        </a:blip>
        <a:stretch>
          <a:fillRect/>
        </a:stretch>
      </xdr:blipFill>
      <xdr:spPr>
        <a:xfrm>
          <a:off x="2619376" y="1514476"/>
          <a:ext cx="952500" cy="952500"/>
        </a:xfrm>
        <a:prstGeom prst="rect">
          <a:avLst/>
        </a:prstGeom>
      </xdr:spPr>
    </xdr:pic>
    <xdr:clientData/>
  </xdr:twoCellAnchor>
  <xdr:twoCellAnchor editAs="oneCell">
    <xdr:from>
      <xdr:col>2</xdr:col>
      <xdr:colOff>742950</xdr:colOff>
      <xdr:row>13</xdr:row>
      <xdr:rowOff>28575</xdr:rowOff>
    </xdr:from>
    <xdr:to>
      <xdr:col>2</xdr:col>
      <xdr:colOff>1685925</xdr:colOff>
      <xdr:row>13</xdr:row>
      <xdr:rowOff>990039</xdr:rowOff>
    </xdr:to>
    <xdr:pic>
      <xdr:nvPicPr>
        <xdr:cNvPr id="69" name="Рисунок 68">
          <a:hlinkClick xmlns:r="http://schemas.openxmlformats.org/officeDocument/2006/relationships" r:id="rId161"/>
          <a:extLst>
            <a:ext uri="{FF2B5EF4-FFF2-40B4-BE49-F238E27FC236}">
              <a16:creationId xmlns:a16="http://schemas.microsoft.com/office/drawing/2014/main" id="{00000000-0008-0000-0900-000045000000}"/>
            </a:ext>
          </a:extLst>
        </xdr:cNvPr>
        <xdr:cNvPicPr>
          <a:picLocks noChangeAspect="1"/>
        </xdr:cNvPicPr>
      </xdr:nvPicPr>
      <xdr:blipFill>
        <a:blip xmlns:r="http://schemas.openxmlformats.org/officeDocument/2006/relationships" r:embed="rId162">
          <a:extLst>
            <a:ext uri="{28A0092B-C50C-407E-A947-70E740481C1C}">
              <a14:useLocalDpi xmlns:a14="http://schemas.microsoft.com/office/drawing/2010/main" val="0"/>
            </a:ext>
          </a:extLst>
        </a:blip>
        <a:stretch>
          <a:fillRect/>
        </a:stretch>
      </xdr:blipFill>
      <xdr:spPr>
        <a:xfrm>
          <a:off x="2590800" y="2514600"/>
          <a:ext cx="942975" cy="961464"/>
        </a:xfrm>
        <a:prstGeom prst="rect">
          <a:avLst/>
        </a:prstGeom>
      </xdr:spPr>
    </xdr:pic>
    <xdr:clientData/>
  </xdr:twoCellAnchor>
  <xdr:twoCellAnchor editAs="oneCell">
    <xdr:from>
      <xdr:col>2</xdr:col>
      <xdr:colOff>428625</xdr:colOff>
      <xdr:row>15</xdr:row>
      <xdr:rowOff>28576</xdr:rowOff>
    </xdr:from>
    <xdr:to>
      <xdr:col>2</xdr:col>
      <xdr:colOff>1981200</xdr:colOff>
      <xdr:row>15</xdr:row>
      <xdr:rowOff>982188</xdr:rowOff>
    </xdr:to>
    <xdr:pic>
      <xdr:nvPicPr>
        <xdr:cNvPr id="73" name="Рисунок 72">
          <a:hlinkClick xmlns:r="http://schemas.openxmlformats.org/officeDocument/2006/relationships" r:id="rId163"/>
          <a:extLst>
            <a:ext uri="{FF2B5EF4-FFF2-40B4-BE49-F238E27FC236}">
              <a16:creationId xmlns:a16="http://schemas.microsoft.com/office/drawing/2014/main" id="{00000000-0008-0000-0900-000049000000}"/>
            </a:ext>
          </a:extLst>
        </xdr:cNvPr>
        <xdr:cNvPicPr>
          <a:picLocks noChangeAspect="1"/>
        </xdr:cNvPicPr>
      </xdr:nvPicPr>
      <xdr:blipFill>
        <a:blip xmlns:r="http://schemas.openxmlformats.org/officeDocument/2006/relationships" r:embed="rId164">
          <a:extLst>
            <a:ext uri="{28A0092B-C50C-407E-A947-70E740481C1C}">
              <a14:useLocalDpi xmlns:a14="http://schemas.microsoft.com/office/drawing/2010/main" val="0"/>
            </a:ext>
          </a:extLst>
        </a:blip>
        <a:stretch>
          <a:fillRect/>
        </a:stretch>
      </xdr:blipFill>
      <xdr:spPr>
        <a:xfrm>
          <a:off x="2333625" y="4591051"/>
          <a:ext cx="1552575" cy="953612"/>
        </a:xfrm>
        <a:prstGeom prst="rect">
          <a:avLst/>
        </a:prstGeom>
      </xdr:spPr>
    </xdr:pic>
    <xdr:clientData/>
  </xdr:twoCellAnchor>
  <xdr:twoCellAnchor editAs="oneCell">
    <xdr:from>
      <xdr:col>2</xdr:col>
      <xdr:colOff>676275</xdr:colOff>
      <xdr:row>16</xdr:row>
      <xdr:rowOff>38100</xdr:rowOff>
    </xdr:from>
    <xdr:to>
      <xdr:col>2</xdr:col>
      <xdr:colOff>1762125</xdr:colOff>
      <xdr:row>16</xdr:row>
      <xdr:rowOff>983387</xdr:rowOff>
    </xdr:to>
    <xdr:pic>
      <xdr:nvPicPr>
        <xdr:cNvPr id="79" name="Рисунок 78">
          <a:hlinkClick xmlns:r="http://schemas.openxmlformats.org/officeDocument/2006/relationships" r:id="rId165"/>
          <a:extLst>
            <a:ext uri="{FF2B5EF4-FFF2-40B4-BE49-F238E27FC236}">
              <a16:creationId xmlns:a16="http://schemas.microsoft.com/office/drawing/2014/main" id="{00000000-0008-0000-0900-00004F000000}"/>
            </a:ext>
          </a:extLst>
        </xdr:cNvPr>
        <xdr:cNvPicPr>
          <a:picLocks noChangeAspect="1"/>
        </xdr:cNvPicPr>
      </xdr:nvPicPr>
      <xdr:blipFill>
        <a:blip xmlns:r="http://schemas.openxmlformats.org/officeDocument/2006/relationships" r:embed="rId166" cstate="print">
          <a:extLst>
            <a:ext uri="{28A0092B-C50C-407E-A947-70E740481C1C}">
              <a14:useLocalDpi xmlns:a14="http://schemas.microsoft.com/office/drawing/2010/main" val="0"/>
            </a:ext>
          </a:extLst>
        </a:blip>
        <a:stretch>
          <a:fillRect/>
        </a:stretch>
      </xdr:blipFill>
      <xdr:spPr>
        <a:xfrm>
          <a:off x="2524125" y="4543425"/>
          <a:ext cx="1085850" cy="945287"/>
        </a:xfrm>
        <a:prstGeom prst="rect">
          <a:avLst/>
        </a:prstGeom>
      </xdr:spPr>
    </xdr:pic>
    <xdr:clientData/>
  </xdr:twoCellAnchor>
  <xdr:twoCellAnchor editAs="oneCell">
    <xdr:from>
      <xdr:col>2</xdr:col>
      <xdr:colOff>495300</xdr:colOff>
      <xdr:row>17</xdr:row>
      <xdr:rowOff>28576</xdr:rowOff>
    </xdr:from>
    <xdr:to>
      <xdr:col>2</xdr:col>
      <xdr:colOff>1876425</xdr:colOff>
      <xdr:row>17</xdr:row>
      <xdr:rowOff>994858</xdr:rowOff>
    </xdr:to>
    <xdr:pic>
      <xdr:nvPicPr>
        <xdr:cNvPr id="89" name="Рисунок 88">
          <a:hlinkClick xmlns:r="http://schemas.openxmlformats.org/officeDocument/2006/relationships" r:id="rId167"/>
          <a:extLst>
            <a:ext uri="{FF2B5EF4-FFF2-40B4-BE49-F238E27FC236}">
              <a16:creationId xmlns:a16="http://schemas.microsoft.com/office/drawing/2014/main" id="{00000000-0008-0000-0900-000059000000}"/>
            </a:ext>
          </a:extLst>
        </xdr:cNvPr>
        <xdr:cNvPicPr>
          <a:picLocks noChangeAspect="1"/>
        </xdr:cNvPicPr>
      </xdr:nvPicPr>
      <xdr:blipFill>
        <a:blip xmlns:r="http://schemas.openxmlformats.org/officeDocument/2006/relationships" r:embed="rId168">
          <a:extLst>
            <a:ext uri="{28A0092B-C50C-407E-A947-70E740481C1C}">
              <a14:useLocalDpi xmlns:a14="http://schemas.microsoft.com/office/drawing/2010/main" val="0"/>
            </a:ext>
          </a:extLst>
        </a:blip>
        <a:stretch>
          <a:fillRect/>
        </a:stretch>
      </xdr:blipFill>
      <xdr:spPr>
        <a:xfrm>
          <a:off x="2343150" y="5543551"/>
          <a:ext cx="1381125" cy="966282"/>
        </a:xfrm>
        <a:prstGeom prst="rect">
          <a:avLst/>
        </a:prstGeom>
      </xdr:spPr>
    </xdr:pic>
    <xdr:clientData/>
  </xdr:twoCellAnchor>
  <xdr:twoCellAnchor editAs="oneCell">
    <xdr:from>
      <xdr:col>2</xdr:col>
      <xdr:colOff>428626</xdr:colOff>
      <xdr:row>18</xdr:row>
      <xdr:rowOff>28575</xdr:rowOff>
    </xdr:from>
    <xdr:to>
      <xdr:col>2</xdr:col>
      <xdr:colOff>2009776</xdr:colOff>
      <xdr:row>18</xdr:row>
      <xdr:rowOff>999572</xdr:rowOff>
    </xdr:to>
    <xdr:pic>
      <xdr:nvPicPr>
        <xdr:cNvPr id="91" name="Рисунок 90">
          <a:hlinkClick xmlns:r="http://schemas.openxmlformats.org/officeDocument/2006/relationships" r:id="rId169"/>
          <a:extLst>
            <a:ext uri="{FF2B5EF4-FFF2-40B4-BE49-F238E27FC236}">
              <a16:creationId xmlns:a16="http://schemas.microsoft.com/office/drawing/2014/main" id="{00000000-0008-0000-0900-00005B000000}"/>
            </a:ext>
          </a:extLst>
        </xdr:cNvPr>
        <xdr:cNvPicPr>
          <a:picLocks noChangeAspect="1"/>
        </xdr:cNvPicPr>
      </xdr:nvPicPr>
      <xdr:blipFill>
        <a:blip xmlns:r="http://schemas.openxmlformats.org/officeDocument/2006/relationships" r:embed="rId170">
          <a:extLst>
            <a:ext uri="{28A0092B-C50C-407E-A947-70E740481C1C}">
              <a14:useLocalDpi xmlns:a14="http://schemas.microsoft.com/office/drawing/2010/main" val="0"/>
            </a:ext>
          </a:extLst>
        </a:blip>
        <a:stretch>
          <a:fillRect/>
        </a:stretch>
      </xdr:blipFill>
      <xdr:spPr>
        <a:xfrm>
          <a:off x="2276476" y="6553200"/>
          <a:ext cx="1581150" cy="970997"/>
        </a:xfrm>
        <a:prstGeom prst="rect">
          <a:avLst/>
        </a:prstGeom>
      </xdr:spPr>
    </xdr:pic>
    <xdr:clientData/>
  </xdr:twoCellAnchor>
  <xdr:twoCellAnchor editAs="oneCell">
    <xdr:from>
      <xdr:col>2</xdr:col>
      <xdr:colOff>904876</xdr:colOff>
      <xdr:row>19</xdr:row>
      <xdr:rowOff>19050</xdr:rowOff>
    </xdr:from>
    <xdr:to>
      <xdr:col>2</xdr:col>
      <xdr:colOff>1515992</xdr:colOff>
      <xdr:row>19</xdr:row>
      <xdr:rowOff>1000125</xdr:rowOff>
    </xdr:to>
    <xdr:pic>
      <xdr:nvPicPr>
        <xdr:cNvPr id="93" name="Рисунок 92">
          <a:hlinkClick xmlns:r="http://schemas.openxmlformats.org/officeDocument/2006/relationships" r:id="rId171"/>
          <a:extLst>
            <a:ext uri="{FF2B5EF4-FFF2-40B4-BE49-F238E27FC236}">
              <a16:creationId xmlns:a16="http://schemas.microsoft.com/office/drawing/2014/main" id="{00000000-0008-0000-0900-00005D000000}"/>
            </a:ext>
          </a:extLst>
        </xdr:cNvPr>
        <xdr:cNvPicPr>
          <a:picLocks noChangeAspect="1"/>
        </xdr:cNvPicPr>
      </xdr:nvPicPr>
      <xdr:blipFill>
        <a:blip xmlns:r="http://schemas.openxmlformats.org/officeDocument/2006/relationships" r:embed="rId172" cstate="print">
          <a:extLst>
            <a:ext uri="{28A0092B-C50C-407E-A947-70E740481C1C}">
              <a14:useLocalDpi xmlns:a14="http://schemas.microsoft.com/office/drawing/2010/main" val="0"/>
            </a:ext>
          </a:extLst>
        </a:blip>
        <a:stretch>
          <a:fillRect/>
        </a:stretch>
      </xdr:blipFill>
      <xdr:spPr>
        <a:xfrm>
          <a:off x="2752726" y="7553325"/>
          <a:ext cx="611116" cy="981075"/>
        </a:xfrm>
        <a:prstGeom prst="rect">
          <a:avLst/>
        </a:prstGeom>
      </xdr:spPr>
    </xdr:pic>
    <xdr:clientData/>
  </xdr:twoCellAnchor>
  <xdr:twoCellAnchor editAs="oneCell">
    <xdr:from>
      <xdr:col>2</xdr:col>
      <xdr:colOff>485776</xdr:colOff>
      <xdr:row>20</xdr:row>
      <xdr:rowOff>38100</xdr:rowOff>
    </xdr:from>
    <xdr:to>
      <xdr:col>2</xdr:col>
      <xdr:colOff>1874938</xdr:colOff>
      <xdr:row>20</xdr:row>
      <xdr:rowOff>981075</xdr:rowOff>
    </xdr:to>
    <xdr:pic>
      <xdr:nvPicPr>
        <xdr:cNvPr id="104" name="Рисунок 103">
          <a:hlinkClick xmlns:r="http://schemas.openxmlformats.org/officeDocument/2006/relationships" r:id="rId173"/>
          <a:extLst>
            <a:ext uri="{FF2B5EF4-FFF2-40B4-BE49-F238E27FC236}">
              <a16:creationId xmlns:a16="http://schemas.microsoft.com/office/drawing/2014/main" id="{00000000-0008-0000-0900-000068000000}"/>
            </a:ext>
          </a:extLst>
        </xdr:cNvPr>
        <xdr:cNvPicPr>
          <a:picLocks noChangeAspect="1"/>
        </xdr:cNvPicPr>
      </xdr:nvPicPr>
      <xdr:blipFill>
        <a:blip xmlns:r="http://schemas.openxmlformats.org/officeDocument/2006/relationships" r:embed="rId174">
          <a:extLst>
            <a:ext uri="{28A0092B-C50C-407E-A947-70E740481C1C}">
              <a14:useLocalDpi xmlns:a14="http://schemas.microsoft.com/office/drawing/2010/main" val="0"/>
            </a:ext>
          </a:extLst>
        </a:blip>
        <a:stretch>
          <a:fillRect/>
        </a:stretch>
      </xdr:blipFill>
      <xdr:spPr>
        <a:xfrm>
          <a:off x="2333626" y="8582025"/>
          <a:ext cx="1389162" cy="942975"/>
        </a:xfrm>
        <a:prstGeom prst="rect">
          <a:avLst/>
        </a:prstGeom>
      </xdr:spPr>
    </xdr:pic>
    <xdr:clientData/>
  </xdr:twoCellAnchor>
  <xdr:twoCellAnchor editAs="oneCell">
    <xdr:from>
      <xdr:col>2</xdr:col>
      <xdr:colOff>733425</xdr:colOff>
      <xdr:row>68</xdr:row>
      <xdr:rowOff>38101</xdr:rowOff>
    </xdr:from>
    <xdr:to>
      <xdr:col>2</xdr:col>
      <xdr:colOff>1715508</xdr:colOff>
      <xdr:row>68</xdr:row>
      <xdr:rowOff>981075</xdr:rowOff>
    </xdr:to>
    <xdr:pic>
      <xdr:nvPicPr>
        <xdr:cNvPr id="3" name="Рисунок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75">
          <a:extLst>
            <a:ext uri="{28A0092B-C50C-407E-A947-70E740481C1C}">
              <a14:useLocalDpi xmlns:a14="http://schemas.microsoft.com/office/drawing/2010/main" val="0"/>
            </a:ext>
          </a:extLst>
        </a:blip>
        <a:stretch>
          <a:fillRect/>
        </a:stretch>
      </xdr:blipFill>
      <xdr:spPr>
        <a:xfrm>
          <a:off x="2581275" y="44157901"/>
          <a:ext cx="982083" cy="942974"/>
        </a:xfrm>
        <a:prstGeom prst="rect">
          <a:avLst/>
        </a:prstGeom>
      </xdr:spPr>
    </xdr:pic>
    <xdr:clientData/>
  </xdr:twoCellAnchor>
  <xdr:twoCellAnchor editAs="oneCell">
    <xdr:from>
      <xdr:col>2</xdr:col>
      <xdr:colOff>742950</xdr:colOff>
      <xdr:row>69</xdr:row>
      <xdr:rowOff>38100</xdr:rowOff>
    </xdr:from>
    <xdr:to>
      <xdr:col>2</xdr:col>
      <xdr:colOff>1725033</xdr:colOff>
      <xdr:row>69</xdr:row>
      <xdr:rowOff>981074</xdr:rowOff>
    </xdr:to>
    <xdr:pic>
      <xdr:nvPicPr>
        <xdr:cNvPr id="164" name="Рисунок 163">
          <a:hlinkClick xmlns:r="http://schemas.openxmlformats.org/officeDocument/2006/relationships" r:id="rId176"/>
          <a:extLst>
            <a:ext uri="{FF2B5EF4-FFF2-40B4-BE49-F238E27FC236}">
              <a16:creationId xmlns:a16="http://schemas.microsoft.com/office/drawing/2014/main" id="{00000000-0008-0000-0900-0000A4000000}"/>
            </a:ext>
          </a:extLst>
        </xdr:cNvPr>
        <xdr:cNvPicPr>
          <a:picLocks noChangeAspect="1"/>
        </xdr:cNvPicPr>
      </xdr:nvPicPr>
      <xdr:blipFill>
        <a:blip xmlns:r="http://schemas.openxmlformats.org/officeDocument/2006/relationships" r:embed="rId175">
          <a:extLst>
            <a:ext uri="{28A0092B-C50C-407E-A947-70E740481C1C}">
              <a14:useLocalDpi xmlns:a14="http://schemas.microsoft.com/office/drawing/2010/main" val="0"/>
            </a:ext>
          </a:extLst>
        </a:blip>
        <a:stretch>
          <a:fillRect/>
        </a:stretch>
      </xdr:blipFill>
      <xdr:spPr>
        <a:xfrm>
          <a:off x="2590800" y="45167550"/>
          <a:ext cx="982083" cy="942974"/>
        </a:xfrm>
        <a:prstGeom prst="rect">
          <a:avLst/>
        </a:prstGeom>
      </xdr:spPr>
    </xdr:pic>
    <xdr:clientData/>
  </xdr:twoCellAnchor>
  <xdr:twoCellAnchor editAs="oneCell">
    <xdr:from>
      <xdr:col>2</xdr:col>
      <xdr:colOff>733425</xdr:colOff>
      <xdr:row>72</xdr:row>
      <xdr:rowOff>38100</xdr:rowOff>
    </xdr:from>
    <xdr:to>
      <xdr:col>2</xdr:col>
      <xdr:colOff>1715508</xdr:colOff>
      <xdr:row>72</xdr:row>
      <xdr:rowOff>981074</xdr:rowOff>
    </xdr:to>
    <xdr:pic>
      <xdr:nvPicPr>
        <xdr:cNvPr id="166" name="Рисунок 165">
          <a:hlinkClick xmlns:r="http://schemas.openxmlformats.org/officeDocument/2006/relationships" r:id="rId177"/>
          <a:extLst>
            <a:ext uri="{FF2B5EF4-FFF2-40B4-BE49-F238E27FC236}">
              <a16:creationId xmlns:a16="http://schemas.microsoft.com/office/drawing/2014/main" id="{00000000-0008-0000-0900-0000A6000000}"/>
            </a:ext>
          </a:extLst>
        </xdr:cNvPr>
        <xdr:cNvPicPr>
          <a:picLocks noChangeAspect="1"/>
        </xdr:cNvPicPr>
      </xdr:nvPicPr>
      <xdr:blipFill>
        <a:blip xmlns:r="http://schemas.openxmlformats.org/officeDocument/2006/relationships" r:embed="rId175">
          <a:extLst>
            <a:ext uri="{28A0092B-C50C-407E-A947-70E740481C1C}">
              <a14:useLocalDpi xmlns:a14="http://schemas.microsoft.com/office/drawing/2010/main" val="0"/>
            </a:ext>
          </a:extLst>
        </a:blip>
        <a:stretch>
          <a:fillRect/>
        </a:stretch>
      </xdr:blipFill>
      <xdr:spPr>
        <a:xfrm>
          <a:off x="2581275" y="48196500"/>
          <a:ext cx="982083" cy="942974"/>
        </a:xfrm>
        <a:prstGeom prst="rect">
          <a:avLst/>
        </a:prstGeom>
      </xdr:spPr>
    </xdr:pic>
    <xdr:clientData/>
  </xdr:twoCellAnchor>
  <xdr:twoCellAnchor editAs="oneCell">
    <xdr:from>
      <xdr:col>2</xdr:col>
      <xdr:colOff>981075</xdr:colOff>
      <xdr:row>36</xdr:row>
      <xdr:rowOff>38101</xdr:rowOff>
    </xdr:from>
    <xdr:to>
      <xdr:col>2</xdr:col>
      <xdr:colOff>1473033</xdr:colOff>
      <xdr:row>36</xdr:row>
      <xdr:rowOff>1104901</xdr:rowOff>
    </xdr:to>
    <xdr:pic>
      <xdr:nvPicPr>
        <xdr:cNvPr id="2" name="Рисунок 1">
          <a:hlinkClick xmlns:r="http://schemas.openxmlformats.org/officeDocument/2006/relationships" r:id="rId178"/>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79" cstate="print">
          <a:extLst>
            <a:ext uri="{28A0092B-C50C-407E-A947-70E740481C1C}">
              <a14:useLocalDpi xmlns:a14="http://schemas.microsoft.com/office/drawing/2010/main" val="0"/>
            </a:ext>
          </a:extLst>
        </a:blip>
        <a:stretch>
          <a:fillRect/>
        </a:stretch>
      </xdr:blipFill>
      <xdr:spPr>
        <a:xfrm>
          <a:off x="2828925" y="19059526"/>
          <a:ext cx="491958" cy="1066800"/>
        </a:xfrm>
        <a:prstGeom prst="rect">
          <a:avLst/>
        </a:prstGeom>
      </xdr:spPr>
    </xdr:pic>
    <xdr:clientData/>
  </xdr:twoCellAnchor>
  <xdr:twoCellAnchor editAs="oneCell">
    <xdr:from>
      <xdr:col>2</xdr:col>
      <xdr:colOff>942975</xdr:colOff>
      <xdr:row>22</xdr:row>
      <xdr:rowOff>19051</xdr:rowOff>
    </xdr:from>
    <xdr:to>
      <xdr:col>2</xdr:col>
      <xdr:colOff>1500526</xdr:colOff>
      <xdr:row>23</xdr:row>
      <xdr:rowOff>1</xdr:rowOff>
    </xdr:to>
    <xdr:pic>
      <xdr:nvPicPr>
        <xdr:cNvPr id="4" name="Рисунок 3">
          <a:hlinkClick xmlns:r="http://schemas.openxmlformats.org/officeDocument/2006/relationships" r:id="rId180"/>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81">
          <a:extLst>
            <a:ext uri="{28A0092B-C50C-407E-A947-70E740481C1C}">
              <a14:useLocalDpi xmlns:a14="http://schemas.microsoft.com/office/drawing/2010/main" val="0"/>
            </a:ext>
          </a:extLst>
        </a:blip>
        <a:stretch>
          <a:fillRect/>
        </a:stretch>
      </xdr:blipFill>
      <xdr:spPr>
        <a:xfrm>
          <a:off x="2790825" y="9572626"/>
          <a:ext cx="557551" cy="990600"/>
        </a:xfrm>
        <a:prstGeom prst="rect">
          <a:avLst/>
        </a:prstGeom>
      </xdr:spPr>
    </xdr:pic>
    <xdr:clientData/>
  </xdr:twoCellAnchor>
  <xdr:twoCellAnchor editAs="oneCell">
    <xdr:from>
      <xdr:col>2</xdr:col>
      <xdr:colOff>800100</xdr:colOff>
      <xdr:row>23</xdr:row>
      <xdr:rowOff>19050</xdr:rowOff>
    </xdr:from>
    <xdr:to>
      <xdr:col>2</xdr:col>
      <xdr:colOff>1612167</xdr:colOff>
      <xdr:row>23</xdr:row>
      <xdr:rowOff>1000125</xdr:rowOff>
    </xdr:to>
    <xdr:pic>
      <xdr:nvPicPr>
        <xdr:cNvPr id="5" name="Рисунок 4">
          <a:hlinkClick xmlns:r="http://schemas.openxmlformats.org/officeDocument/2006/relationships" r:id="rId18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83" cstate="print">
          <a:extLst>
            <a:ext uri="{28A0092B-C50C-407E-A947-70E740481C1C}">
              <a14:useLocalDpi xmlns:a14="http://schemas.microsoft.com/office/drawing/2010/main" val="0"/>
            </a:ext>
          </a:extLst>
        </a:blip>
        <a:stretch>
          <a:fillRect/>
        </a:stretch>
      </xdr:blipFill>
      <xdr:spPr>
        <a:xfrm>
          <a:off x="2647950" y="10582275"/>
          <a:ext cx="812067" cy="981075"/>
        </a:xfrm>
        <a:prstGeom prst="rect">
          <a:avLst/>
        </a:prstGeom>
      </xdr:spPr>
    </xdr:pic>
    <xdr:clientData/>
  </xdr:twoCellAnchor>
  <xdr:twoCellAnchor editAs="oneCell">
    <xdr:from>
      <xdr:col>2</xdr:col>
      <xdr:colOff>1019176</xdr:colOff>
      <xdr:row>146</xdr:row>
      <xdr:rowOff>28575</xdr:rowOff>
    </xdr:from>
    <xdr:to>
      <xdr:col>2</xdr:col>
      <xdr:colOff>1476376</xdr:colOff>
      <xdr:row>146</xdr:row>
      <xdr:rowOff>1002762</xdr:rowOff>
    </xdr:to>
    <xdr:pic>
      <xdr:nvPicPr>
        <xdr:cNvPr id="7" name="Рисунок 6">
          <a:hlinkClick xmlns:r="http://schemas.openxmlformats.org/officeDocument/2006/relationships" r:id="rId184"/>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85" cstate="print">
          <a:extLst>
            <a:ext uri="{28A0092B-C50C-407E-A947-70E740481C1C}">
              <a14:useLocalDpi xmlns:a14="http://schemas.microsoft.com/office/drawing/2010/main" val="0"/>
            </a:ext>
          </a:extLst>
        </a:blip>
        <a:stretch>
          <a:fillRect/>
        </a:stretch>
      </xdr:blipFill>
      <xdr:spPr>
        <a:xfrm>
          <a:off x="2867026" y="108461175"/>
          <a:ext cx="457200" cy="974187"/>
        </a:xfrm>
        <a:prstGeom prst="rect">
          <a:avLst/>
        </a:prstGeom>
      </xdr:spPr>
    </xdr:pic>
    <xdr:clientData/>
  </xdr:twoCellAnchor>
  <xdr:twoCellAnchor editAs="oneCell">
    <xdr:from>
      <xdr:col>2</xdr:col>
      <xdr:colOff>1019176</xdr:colOff>
      <xdr:row>147</xdr:row>
      <xdr:rowOff>28575</xdr:rowOff>
    </xdr:from>
    <xdr:to>
      <xdr:col>2</xdr:col>
      <xdr:colOff>1476376</xdr:colOff>
      <xdr:row>147</xdr:row>
      <xdr:rowOff>1002762</xdr:rowOff>
    </xdr:to>
    <xdr:pic>
      <xdr:nvPicPr>
        <xdr:cNvPr id="173" name="Рисунок 172">
          <a:hlinkClick xmlns:r="http://schemas.openxmlformats.org/officeDocument/2006/relationships" r:id="rId186"/>
          <a:extLst>
            <a:ext uri="{FF2B5EF4-FFF2-40B4-BE49-F238E27FC236}">
              <a16:creationId xmlns:a16="http://schemas.microsoft.com/office/drawing/2014/main" id="{00000000-0008-0000-0900-0000AD000000}"/>
            </a:ext>
          </a:extLst>
        </xdr:cNvPr>
        <xdr:cNvPicPr>
          <a:picLocks noChangeAspect="1"/>
        </xdr:cNvPicPr>
      </xdr:nvPicPr>
      <xdr:blipFill>
        <a:blip xmlns:r="http://schemas.openxmlformats.org/officeDocument/2006/relationships" r:embed="rId185" cstate="print">
          <a:extLst>
            <a:ext uri="{28A0092B-C50C-407E-A947-70E740481C1C}">
              <a14:useLocalDpi xmlns:a14="http://schemas.microsoft.com/office/drawing/2010/main" val="0"/>
            </a:ext>
          </a:extLst>
        </a:blip>
        <a:stretch>
          <a:fillRect/>
        </a:stretch>
      </xdr:blipFill>
      <xdr:spPr>
        <a:xfrm>
          <a:off x="2867026" y="109470825"/>
          <a:ext cx="457200" cy="974187"/>
        </a:xfrm>
        <a:prstGeom prst="rect">
          <a:avLst/>
        </a:prstGeom>
      </xdr:spPr>
    </xdr:pic>
    <xdr:clientData/>
  </xdr:twoCellAnchor>
  <xdr:twoCellAnchor editAs="oneCell">
    <xdr:from>
      <xdr:col>2</xdr:col>
      <xdr:colOff>152400</xdr:colOff>
      <xdr:row>149</xdr:row>
      <xdr:rowOff>85725</xdr:rowOff>
    </xdr:from>
    <xdr:to>
      <xdr:col>2</xdr:col>
      <xdr:colOff>2255520</xdr:colOff>
      <xdr:row>149</xdr:row>
      <xdr:rowOff>962025</xdr:rowOff>
    </xdr:to>
    <xdr:pic>
      <xdr:nvPicPr>
        <xdr:cNvPr id="29" name="Рисунок 28">
          <a:hlinkClick xmlns:r="http://schemas.openxmlformats.org/officeDocument/2006/relationships" r:id="rId187"/>
          <a:extLst>
            <a:ext uri="{FF2B5EF4-FFF2-40B4-BE49-F238E27FC236}">
              <a16:creationId xmlns:a16="http://schemas.microsoft.com/office/drawing/2014/main" id="{00000000-0008-0000-0900-00001D000000}"/>
            </a:ext>
          </a:extLst>
        </xdr:cNvPr>
        <xdr:cNvPicPr>
          <a:picLocks noChangeAspect="1"/>
        </xdr:cNvPicPr>
      </xdr:nvPicPr>
      <xdr:blipFill>
        <a:blip xmlns:r="http://schemas.openxmlformats.org/officeDocument/2006/relationships" r:embed="rId188" cstate="print">
          <a:extLst>
            <a:ext uri="{28A0092B-C50C-407E-A947-70E740481C1C}">
              <a14:useLocalDpi xmlns:a14="http://schemas.microsoft.com/office/drawing/2010/main" val="0"/>
            </a:ext>
          </a:extLst>
        </a:blip>
        <a:stretch>
          <a:fillRect/>
        </a:stretch>
      </xdr:blipFill>
      <xdr:spPr>
        <a:xfrm>
          <a:off x="2000250" y="111547275"/>
          <a:ext cx="2103120" cy="876300"/>
        </a:xfrm>
        <a:prstGeom prst="rect">
          <a:avLst/>
        </a:prstGeom>
      </xdr:spPr>
    </xdr:pic>
    <xdr:clientData/>
  </xdr:twoCellAnchor>
  <xdr:twoCellAnchor editAs="oneCell">
    <xdr:from>
      <xdr:col>2</xdr:col>
      <xdr:colOff>142875</xdr:colOff>
      <xdr:row>148</xdr:row>
      <xdr:rowOff>76200</xdr:rowOff>
    </xdr:from>
    <xdr:to>
      <xdr:col>2</xdr:col>
      <xdr:colOff>2276475</xdr:colOff>
      <xdr:row>148</xdr:row>
      <xdr:rowOff>965200</xdr:rowOff>
    </xdr:to>
    <xdr:pic>
      <xdr:nvPicPr>
        <xdr:cNvPr id="61" name="Рисунок 60">
          <a:hlinkClick xmlns:r="http://schemas.openxmlformats.org/officeDocument/2006/relationships" r:id="rId189"/>
          <a:extLst>
            <a:ext uri="{FF2B5EF4-FFF2-40B4-BE49-F238E27FC236}">
              <a16:creationId xmlns:a16="http://schemas.microsoft.com/office/drawing/2014/main" id="{00000000-0008-0000-0900-00003D000000}"/>
            </a:ext>
          </a:extLst>
        </xdr:cNvPr>
        <xdr:cNvPicPr>
          <a:picLocks noChangeAspect="1"/>
        </xdr:cNvPicPr>
      </xdr:nvPicPr>
      <xdr:blipFill>
        <a:blip xmlns:r="http://schemas.openxmlformats.org/officeDocument/2006/relationships" r:embed="rId190" cstate="print">
          <a:extLst>
            <a:ext uri="{28A0092B-C50C-407E-A947-70E740481C1C}">
              <a14:useLocalDpi xmlns:a14="http://schemas.microsoft.com/office/drawing/2010/main" val="0"/>
            </a:ext>
          </a:extLst>
        </a:blip>
        <a:stretch>
          <a:fillRect/>
        </a:stretch>
      </xdr:blipFill>
      <xdr:spPr>
        <a:xfrm>
          <a:off x="1990725" y="110528100"/>
          <a:ext cx="2133600" cy="889000"/>
        </a:xfrm>
        <a:prstGeom prst="rect">
          <a:avLst/>
        </a:prstGeom>
      </xdr:spPr>
    </xdr:pic>
    <xdr:clientData/>
  </xdr:twoCellAnchor>
  <xdr:twoCellAnchor editAs="oneCell">
    <xdr:from>
      <xdr:col>2</xdr:col>
      <xdr:colOff>828675</xdr:colOff>
      <xdr:row>150</xdr:row>
      <xdr:rowOff>28575</xdr:rowOff>
    </xdr:from>
    <xdr:to>
      <xdr:col>2</xdr:col>
      <xdr:colOff>1590675</xdr:colOff>
      <xdr:row>150</xdr:row>
      <xdr:rowOff>999047</xdr:rowOff>
    </xdr:to>
    <xdr:pic>
      <xdr:nvPicPr>
        <xdr:cNvPr id="71" name="Рисунок 70">
          <a:hlinkClick xmlns:r="http://schemas.openxmlformats.org/officeDocument/2006/relationships" r:id="rId191"/>
          <a:extLst>
            <a:ext uri="{FF2B5EF4-FFF2-40B4-BE49-F238E27FC236}">
              <a16:creationId xmlns:a16="http://schemas.microsoft.com/office/drawing/2014/main" id="{00000000-0008-0000-0900-000047000000}"/>
            </a:ext>
          </a:extLst>
        </xdr:cNvPr>
        <xdr:cNvPicPr>
          <a:picLocks noChangeAspect="1"/>
        </xdr:cNvPicPr>
      </xdr:nvPicPr>
      <xdr:blipFill>
        <a:blip xmlns:r="http://schemas.openxmlformats.org/officeDocument/2006/relationships" r:embed="rId192" cstate="print">
          <a:extLst>
            <a:ext uri="{28A0092B-C50C-407E-A947-70E740481C1C}">
              <a14:useLocalDpi xmlns:a14="http://schemas.microsoft.com/office/drawing/2010/main" val="0"/>
            </a:ext>
          </a:extLst>
        </a:blip>
        <a:stretch>
          <a:fillRect/>
        </a:stretch>
      </xdr:blipFill>
      <xdr:spPr>
        <a:xfrm>
          <a:off x="2733675" y="114861975"/>
          <a:ext cx="762000" cy="970472"/>
        </a:xfrm>
        <a:prstGeom prst="rect">
          <a:avLst/>
        </a:prstGeom>
      </xdr:spPr>
    </xdr:pic>
    <xdr:clientData/>
  </xdr:twoCellAnchor>
  <xdr:twoCellAnchor editAs="oneCell">
    <xdr:from>
      <xdr:col>10</xdr:col>
      <xdr:colOff>66677</xdr:colOff>
      <xdr:row>128</xdr:row>
      <xdr:rowOff>381000</xdr:rowOff>
    </xdr:from>
    <xdr:to>
      <xdr:col>10</xdr:col>
      <xdr:colOff>794637</xdr:colOff>
      <xdr:row>128</xdr:row>
      <xdr:rowOff>609600</xdr:rowOff>
    </xdr:to>
    <xdr:pic>
      <xdr:nvPicPr>
        <xdr:cNvPr id="165" name="Рисунок 164">
          <a:extLst>
            <a:ext uri="{FF2B5EF4-FFF2-40B4-BE49-F238E27FC236}">
              <a16:creationId xmlns:a16="http://schemas.microsoft.com/office/drawing/2014/main" id="{00000000-0008-0000-0900-0000A5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30027" y="95869125"/>
          <a:ext cx="727960" cy="228600"/>
        </a:xfrm>
        <a:prstGeom prst="rect">
          <a:avLst/>
        </a:prstGeom>
      </xdr:spPr>
    </xdr:pic>
    <xdr:clientData/>
  </xdr:twoCellAnchor>
  <xdr:twoCellAnchor editAs="oneCell">
    <xdr:from>
      <xdr:col>10</xdr:col>
      <xdr:colOff>66677</xdr:colOff>
      <xdr:row>160</xdr:row>
      <xdr:rowOff>381000</xdr:rowOff>
    </xdr:from>
    <xdr:to>
      <xdr:col>10</xdr:col>
      <xdr:colOff>794637</xdr:colOff>
      <xdr:row>160</xdr:row>
      <xdr:rowOff>609600</xdr:rowOff>
    </xdr:to>
    <xdr:pic>
      <xdr:nvPicPr>
        <xdr:cNvPr id="167" name="Рисунок 166">
          <a:extLst>
            <a:ext uri="{FF2B5EF4-FFF2-40B4-BE49-F238E27FC236}">
              <a16:creationId xmlns:a16="http://schemas.microsoft.com/office/drawing/2014/main" id="{00000000-0008-0000-0900-0000A7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30027" y="120424575"/>
          <a:ext cx="727960" cy="228600"/>
        </a:xfrm>
        <a:prstGeom prst="rect">
          <a:avLst/>
        </a:prstGeom>
      </xdr:spPr>
    </xdr:pic>
    <xdr:clientData/>
  </xdr:twoCellAnchor>
  <xdr:twoCellAnchor editAs="oneCell">
    <xdr:from>
      <xdr:col>10</xdr:col>
      <xdr:colOff>66677</xdr:colOff>
      <xdr:row>161</xdr:row>
      <xdr:rowOff>381000</xdr:rowOff>
    </xdr:from>
    <xdr:to>
      <xdr:col>10</xdr:col>
      <xdr:colOff>794637</xdr:colOff>
      <xdr:row>161</xdr:row>
      <xdr:rowOff>609600</xdr:rowOff>
    </xdr:to>
    <xdr:pic>
      <xdr:nvPicPr>
        <xdr:cNvPr id="168" name="Рисунок 167">
          <a:extLst>
            <a:ext uri="{FF2B5EF4-FFF2-40B4-BE49-F238E27FC236}">
              <a16:creationId xmlns:a16="http://schemas.microsoft.com/office/drawing/2014/main" id="{00000000-0008-0000-0900-0000A8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30027" y="121434225"/>
          <a:ext cx="727960" cy="228600"/>
        </a:xfrm>
        <a:prstGeom prst="rect">
          <a:avLst/>
        </a:prstGeom>
      </xdr:spPr>
    </xdr:pic>
    <xdr:clientData/>
  </xdr:twoCellAnchor>
  <xdr:twoCellAnchor editAs="oneCell">
    <xdr:from>
      <xdr:col>10</xdr:col>
      <xdr:colOff>66677</xdr:colOff>
      <xdr:row>187</xdr:row>
      <xdr:rowOff>514350</xdr:rowOff>
    </xdr:from>
    <xdr:to>
      <xdr:col>10</xdr:col>
      <xdr:colOff>794637</xdr:colOff>
      <xdr:row>187</xdr:row>
      <xdr:rowOff>742950</xdr:rowOff>
    </xdr:to>
    <xdr:pic>
      <xdr:nvPicPr>
        <xdr:cNvPr id="169" name="Рисунок 168">
          <a:extLst>
            <a:ext uri="{FF2B5EF4-FFF2-40B4-BE49-F238E27FC236}">
              <a16:creationId xmlns:a16="http://schemas.microsoft.com/office/drawing/2014/main" id="{00000000-0008-0000-0900-0000A9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30027" y="134854950"/>
          <a:ext cx="727960" cy="228600"/>
        </a:xfrm>
        <a:prstGeom prst="rect">
          <a:avLst/>
        </a:prstGeom>
      </xdr:spPr>
    </xdr:pic>
    <xdr:clientData/>
  </xdr:twoCellAnchor>
  <xdr:twoCellAnchor editAs="oneCell">
    <xdr:from>
      <xdr:col>10</xdr:col>
      <xdr:colOff>66677</xdr:colOff>
      <xdr:row>188</xdr:row>
      <xdr:rowOff>514350</xdr:rowOff>
    </xdr:from>
    <xdr:to>
      <xdr:col>10</xdr:col>
      <xdr:colOff>794637</xdr:colOff>
      <xdr:row>188</xdr:row>
      <xdr:rowOff>742950</xdr:rowOff>
    </xdr:to>
    <xdr:pic>
      <xdr:nvPicPr>
        <xdr:cNvPr id="170" name="Рисунок 169">
          <a:extLst>
            <a:ext uri="{FF2B5EF4-FFF2-40B4-BE49-F238E27FC236}">
              <a16:creationId xmlns:a16="http://schemas.microsoft.com/office/drawing/2014/main" id="{00000000-0008-0000-0900-0000AA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30027" y="136131300"/>
          <a:ext cx="727960" cy="228600"/>
        </a:xfrm>
        <a:prstGeom prst="rect">
          <a:avLst/>
        </a:prstGeom>
      </xdr:spPr>
    </xdr:pic>
    <xdr:clientData/>
  </xdr:twoCellAnchor>
  <xdr:twoCellAnchor editAs="oneCell">
    <xdr:from>
      <xdr:col>10</xdr:col>
      <xdr:colOff>66677</xdr:colOff>
      <xdr:row>189</xdr:row>
      <xdr:rowOff>514350</xdr:rowOff>
    </xdr:from>
    <xdr:to>
      <xdr:col>10</xdr:col>
      <xdr:colOff>794637</xdr:colOff>
      <xdr:row>189</xdr:row>
      <xdr:rowOff>742950</xdr:rowOff>
    </xdr:to>
    <xdr:pic>
      <xdr:nvPicPr>
        <xdr:cNvPr id="171" name="Рисунок 170">
          <a:extLst>
            <a:ext uri="{FF2B5EF4-FFF2-40B4-BE49-F238E27FC236}">
              <a16:creationId xmlns:a16="http://schemas.microsoft.com/office/drawing/2014/main" id="{00000000-0008-0000-0900-0000AB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30027" y="137407650"/>
          <a:ext cx="727960" cy="228600"/>
        </a:xfrm>
        <a:prstGeom prst="rect">
          <a:avLst/>
        </a:prstGeom>
      </xdr:spPr>
    </xdr:pic>
    <xdr:clientData/>
  </xdr:twoCellAnchor>
  <xdr:twoCellAnchor editAs="oneCell">
    <xdr:from>
      <xdr:col>10</xdr:col>
      <xdr:colOff>66677</xdr:colOff>
      <xdr:row>190</xdr:row>
      <xdr:rowOff>514350</xdr:rowOff>
    </xdr:from>
    <xdr:to>
      <xdr:col>10</xdr:col>
      <xdr:colOff>794637</xdr:colOff>
      <xdr:row>190</xdr:row>
      <xdr:rowOff>742950</xdr:rowOff>
    </xdr:to>
    <xdr:pic>
      <xdr:nvPicPr>
        <xdr:cNvPr id="172" name="Рисунок 171">
          <a:extLst>
            <a:ext uri="{FF2B5EF4-FFF2-40B4-BE49-F238E27FC236}">
              <a16:creationId xmlns:a16="http://schemas.microsoft.com/office/drawing/2014/main" id="{00000000-0008-0000-0900-0000AC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30027" y="138684000"/>
          <a:ext cx="727960" cy="228600"/>
        </a:xfrm>
        <a:prstGeom prst="rect">
          <a:avLst/>
        </a:prstGeom>
      </xdr:spPr>
    </xdr:pic>
    <xdr:clientData/>
  </xdr:twoCellAnchor>
  <xdr:twoCellAnchor editAs="oneCell">
    <xdr:from>
      <xdr:col>10</xdr:col>
      <xdr:colOff>66677</xdr:colOff>
      <xdr:row>191</xdr:row>
      <xdr:rowOff>514350</xdr:rowOff>
    </xdr:from>
    <xdr:to>
      <xdr:col>10</xdr:col>
      <xdr:colOff>794637</xdr:colOff>
      <xdr:row>191</xdr:row>
      <xdr:rowOff>742950</xdr:rowOff>
    </xdr:to>
    <xdr:pic>
      <xdr:nvPicPr>
        <xdr:cNvPr id="187" name="Рисунок 186">
          <a:extLst>
            <a:ext uri="{FF2B5EF4-FFF2-40B4-BE49-F238E27FC236}">
              <a16:creationId xmlns:a16="http://schemas.microsoft.com/office/drawing/2014/main" id="{00000000-0008-0000-0900-0000BB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30027" y="139960350"/>
          <a:ext cx="727960" cy="228600"/>
        </a:xfrm>
        <a:prstGeom prst="rect">
          <a:avLst/>
        </a:prstGeom>
      </xdr:spPr>
    </xdr:pic>
    <xdr:clientData/>
  </xdr:twoCellAnchor>
  <xdr:twoCellAnchor editAs="oneCell">
    <xdr:from>
      <xdr:col>10</xdr:col>
      <xdr:colOff>66677</xdr:colOff>
      <xdr:row>192</xdr:row>
      <xdr:rowOff>514350</xdr:rowOff>
    </xdr:from>
    <xdr:to>
      <xdr:col>10</xdr:col>
      <xdr:colOff>794637</xdr:colOff>
      <xdr:row>192</xdr:row>
      <xdr:rowOff>742950</xdr:rowOff>
    </xdr:to>
    <xdr:pic>
      <xdr:nvPicPr>
        <xdr:cNvPr id="188" name="Рисунок 187">
          <a:extLst>
            <a:ext uri="{FF2B5EF4-FFF2-40B4-BE49-F238E27FC236}">
              <a16:creationId xmlns:a16="http://schemas.microsoft.com/office/drawing/2014/main" id="{00000000-0008-0000-0900-0000BC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30027" y="141236700"/>
          <a:ext cx="727960" cy="228600"/>
        </a:xfrm>
        <a:prstGeom prst="rect">
          <a:avLst/>
        </a:prstGeom>
      </xdr:spPr>
    </xdr:pic>
    <xdr:clientData/>
  </xdr:twoCellAnchor>
  <xdr:twoCellAnchor editAs="oneCell">
    <xdr:from>
      <xdr:col>10</xdr:col>
      <xdr:colOff>66677</xdr:colOff>
      <xdr:row>194</xdr:row>
      <xdr:rowOff>514350</xdr:rowOff>
    </xdr:from>
    <xdr:to>
      <xdr:col>10</xdr:col>
      <xdr:colOff>794637</xdr:colOff>
      <xdr:row>194</xdr:row>
      <xdr:rowOff>742950</xdr:rowOff>
    </xdr:to>
    <xdr:pic>
      <xdr:nvPicPr>
        <xdr:cNvPr id="189" name="Рисунок 188">
          <a:extLst>
            <a:ext uri="{FF2B5EF4-FFF2-40B4-BE49-F238E27FC236}">
              <a16:creationId xmlns:a16="http://schemas.microsoft.com/office/drawing/2014/main" id="{00000000-0008-0000-0900-0000BD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30027" y="142513050"/>
          <a:ext cx="727960" cy="228600"/>
        </a:xfrm>
        <a:prstGeom prst="rect">
          <a:avLst/>
        </a:prstGeom>
      </xdr:spPr>
    </xdr:pic>
    <xdr:clientData/>
  </xdr:twoCellAnchor>
  <xdr:twoCellAnchor editAs="oneCell">
    <xdr:from>
      <xdr:col>10</xdr:col>
      <xdr:colOff>66677</xdr:colOff>
      <xdr:row>195</xdr:row>
      <xdr:rowOff>514350</xdr:rowOff>
    </xdr:from>
    <xdr:to>
      <xdr:col>10</xdr:col>
      <xdr:colOff>794637</xdr:colOff>
      <xdr:row>195</xdr:row>
      <xdr:rowOff>742950</xdr:rowOff>
    </xdr:to>
    <xdr:pic>
      <xdr:nvPicPr>
        <xdr:cNvPr id="190" name="Рисунок 189">
          <a:extLst>
            <a:ext uri="{FF2B5EF4-FFF2-40B4-BE49-F238E27FC236}">
              <a16:creationId xmlns:a16="http://schemas.microsoft.com/office/drawing/2014/main" id="{00000000-0008-0000-0900-0000BE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30027" y="143789400"/>
          <a:ext cx="727960" cy="228600"/>
        </a:xfrm>
        <a:prstGeom prst="rect">
          <a:avLst/>
        </a:prstGeom>
      </xdr:spPr>
    </xdr:pic>
    <xdr:clientData/>
  </xdr:twoCellAnchor>
  <xdr:twoCellAnchor editAs="oneCell">
    <xdr:from>
      <xdr:col>10</xdr:col>
      <xdr:colOff>66677</xdr:colOff>
      <xdr:row>196</xdr:row>
      <xdr:rowOff>514350</xdr:rowOff>
    </xdr:from>
    <xdr:to>
      <xdr:col>10</xdr:col>
      <xdr:colOff>794637</xdr:colOff>
      <xdr:row>196</xdr:row>
      <xdr:rowOff>742950</xdr:rowOff>
    </xdr:to>
    <xdr:pic>
      <xdr:nvPicPr>
        <xdr:cNvPr id="191" name="Рисунок 190">
          <a:extLst>
            <a:ext uri="{FF2B5EF4-FFF2-40B4-BE49-F238E27FC236}">
              <a16:creationId xmlns:a16="http://schemas.microsoft.com/office/drawing/2014/main" id="{00000000-0008-0000-0900-0000BF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30027" y="145065750"/>
          <a:ext cx="727960" cy="228600"/>
        </a:xfrm>
        <a:prstGeom prst="rect">
          <a:avLst/>
        </a:prstGeom>
      </xdr:spPr>
    </xdr:pic>
    <xdr:clientData/>
  </xdr:twoCellAnchor>
  <xdr:twoCellAnchor editAs="oneCell">
    <xdr:from>
      <xdr:col>10</xdr:col>
      <xdr:colOff>66677</xdr:colOff>
      <xdr:row>197</xdr:row>
      <xdr:rowOff>514350</xdr:rowOff>
    </xdr:from>
    <xdr:to>
      <xdr:col>10</xdr:col>
      <xdr:colOff>794637</xdr:colOff>
      <xdr:row>197</xdr:row>
      <xdr:rowOff>742950</xdr:rowOff>
    </xdr:to>
    <xdr:pic>
      <xdr:nvPicPr>
        <xdr:cNvPr id="192" name="Рисунок 191">
          <a:extLst>
            <a:ext uri="{FF2B5EF4-FFF2-40B4-BE49-F238E27FC236}">
              <a16:creationId xmlns:a16="http://schemas.microsoft.com/office/drawing/2014/main" id="{00000000-0008-0000-0900-0000C0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30027" y="146342100"/>
          <a:ext cx="727960" cy="228600"/>
        </a:xfrm>
        <a:prstGeom prst="rect">
          <a:avLst/>
        </a:prstGeom>
      </xdr:spPr>
    </xdr:pic>
    <xdr:clientData/>
  </xdr:twoCellAnchor>
  <xdr:twoCellAnchor editAs="oneCell">
    <xdr:from>
      <xdr:col>2</xdr:col>
      <xdr:colOff>723900</xdr:colOff>
      <xdr:row>14</xdr:row>
      <xdr:rowOff>9525</xdr:rowOff>
    </xdr:from>
    <xdr:to>
      <xdr:col>2</xdr:col>
      <xdr:colOff>1657350</xdr:colOff>
      <xdr:row>15</xdr:row>
      <xdr:rowOff>3334</xdr:rowOff>
    </xdr:to>
    <xdr:pic>
      <xdr:nvPicPr>
        <xdr:cNvPr id="62" name="Рисунок 61">
          <a:hlinkClick xmlns:r="http://schemas.openxmlformats.org/officeDocument/2006/relationships" r:id="rId194"/>
          <a:extLst>
            <a:ext uri="{FF2B5EF4-FFF2-40B4-BE49-F238E27FC236}">
              <a16:creationId xmlns:a16="http://schemas.microsoft.com/office/drawing/2014/main" id="{00000000-0008-0000-0900-00003E000000}"/>
            </a:ext>
          </a:extLst>
        </xdr:cNvPr>
        <xdr:cNvPicPr>
          <a:picLocks noChangeAspect="1"/>
        </xdr:cNvPicPr>
      </xdr:nvPicPr>
      <xdr:blipFill>
        <a:blip xmlns:r="http://schemas.openxmlformats.org/officeDocument/2006/relationships" r:embed="rId195" cstate="print">
          <a:extLst>
            <a:ext uri="{28A0092B-C50C-407E-A947-70E740481C1C}">
              <a14:useLocalDpi xmlns:a14="http://schemas.microsoft.com/office/drawing/2010/main" val="0"/>
            </a:ext>
          </a:extLst>
        </a:blip>
        <a:stretch>
          <a:fillRect/>
        </a:stretch>
      </xdr:blipFill>
      <xdr:spPr>
        <a:xfrm>
          <a:off x="2628900" y="3562350"/>
          <a:ext cx="933450" cy="1003459"/>
        </a:xfrm>
        <a:prstGeom prst="rect">
          <a:avLst/>
        </a:prstGeom>
      </xdr:spPr>
    </xdr:pic>
    <xdr:clientData/>
  </xdr:twoCellAnchor>
  <xdr:twoCellAnchor editAs="oneCell">
    <xdr:from>
      <xdr:col>2</xdr:col>
      <xdr:colOff>542925</xdr:colOff>
      <xdr:row>139</xdr:row>
      <xdr:rowOff>28575</xdr:rowOff>
    </xdr:from>
    <xdr:to>
      <xdr:col>2</xdr:col>
      <xdr:colOff>1895475</xdr:colOff>
      <xdr:row>140</xdr:row>
      <xdr:rowOff>1552</xdr:rowOff>
    </xdr:to>
    <xdr:pic>
      <xdr:nvPicPr>
        <xdr:cNvPr id="113" name="Рисунок 112">
          <a:hlinkClick xmlns:r="http://schemas.openxmlformats.org/officeDocument/2006/relationships" r:id="rId196"/>
          <a:extLst>
            <a:ext uri="{FF2B5EF4-FFF2-40B4-BE49-F238E27FC236}">
              <a16:creationId xmlns:a16="http://schemas.microsoft.com/office/drawing/2014/main" id="{00000000-0008-0000-0900-000071000000}"/>
            </a:ext>
          </a:extLst>
        </xdr:cNvPr>
        <xdr:cNvPicPr>
          <a:picLocks noChangeAspect="1"/>
        </xdr:cNvPicPr>
      </xdr:nvPicPr>
      <xdr:blipFill>
        <a:blip xmlns:r="http://schemas.openxmlformats.org/officeDocument/2006/relationships" r:embed="rId197">
          <a:extLst>
            <a:ext uri="{28A0092B-C50C-407E-A947-70E740481C1C}">
              <a14:useLocalDpi xmlns:a14="http://schemas.microsoft.com/office/drawing/2010/main" val="0"/>
            </a:ext>
          </a:extLst>
        </a:blip>
        <a:stretch>
          <a:fillRect/>
        </a:stretch>
      </xdr:blipFill>
      <xdr:spPr>
        <a:xfrm>
          <a:off x="2447925" y="103460550"/>
          <a:ext cx="1352550" cy="976277"/>
        </a:xfrm>
        <a:prstGeom prst="rect">
          <a:avLst/>
        </a:prstGeom>
      </xdr:spPr>
    </xdr:pic>
    <xdr:clientData/>
  </xdr:twoCellAnchor>
  <xdr:twoCellAnchor editAs="oneCell">
    <xdr:from>
      <xdr:col>2</xdr:col>
      <xdr:colOff>561975</xdr:colOff>
      <xdr:row>140</xdr:row>
      <xdr:rowOff>19050</xdr:rowOff>
    </xdr:from>
    <xdr:to>
      <xdr:col>2</xdr:col>
      <xdr:colOff>1924050</xdr:colOff>
      <xdr:row>140</xdr:row>
      <xdr:rowOff>997220</xdr:rowOff>
    </xdr:to>
    <xdr:pic>
      <xdr:nvPicPr>
        <xdr:cNvPr id="114" name="Рисунок 113">
          <a:hlinkClick xmlns:r="http://schemas.openxmlformats.org/officeDocument/2006/relationships" r:id="rId198"/>
          <a:extLst>
            <a:ext uri="{FF2B5EF4-FFF2-40B4-BE49-F238E27FC236}">
              <a16:creationId xmlns:a16="http://schemas.microsoft.com/office/drawing/2014/main" id="{00000000-0008-0000-0900-000072000000}"/>
            </a:ext>
          </a:extLst>
        </xdr:cNvPr>
        <xdr:cNvPicPr>
          <a:picLocks noChangeAspect="1"/>
        </xdr:cNvPicPr>
      </xdr:nvPicPr>
      <xdr:blipFill>
        <a:blip xmlns:r="http://schemas.openxmlformats.org/officeDocument/2006/relationships" r:embed="rId199">
          <a:extLst>
            <a:ext uri="{28A0092B-C50C-407E-A947-70E740481C1C}">
              <a14:useLocalDpi xmlns:a14="http://schemas.microsoft.com/office/drawing/2010/main" val="0"/>
            </a:ext>
          </a:extLst>
        </a:blip>
        <a:stretch>
          <a:fillRect/>
        </a:stretch>
      </xdr:blipFill>
      <xdr:spPr>
        <a:xfrm>
          <a:off x="2466975" y="104460675"/>
          <a:ext cx="1362075" cy="978170"/>
        </a:xfrm>
        <a:prstGeom prst="rect">
          <a:avLst/>
        </a:prstGeom>
      </xdr:spPr>
    </xdr:pic>
    <xdr:clientData/>
  </xdr:twoCellAnchor>
  <xdr:twoCellAnchor editAs="oneCell">
    <xdr:from>
      <xdr:col>2</xdr:col>
      <xdr:colOff>533401</xdr:colOff>
      <xdr:row>141</xdr:row>
      <xdr:rowOff>19050</xdr:rowOff>
    </xdr:from>
    <xdr:to>
      <xdr:col>2</xdr:col>
      <xdr:colOff>1924051</xdr:colOff>
      <xdr:row>141</xdr:row>
      <xdr:rowOff>1001633</xdr:rowOff>
    </xdr:to>
    <xdr:pic>
      <xdr:nvPicPr>
        <xdr:cNvPr id="115" name="Рисунок 114">
          <a:hlinkClick xmlns:r="http://schemas.openxmlformats.org/officeDocument/2006/relationships" r:id="rId200"/>
          <a:extLst>
            <a:ext uri="{FF2B5EF4-FFF2-40B4-BE49-F238E27FC236}">
              <a16:creationId xmlns:a16="http://schemas.microsoft.com/office/drawing/2014/main" id="{00000000-0008-0000-0900-000073000000}"/>
            </a:ext>
          </a:extLst>
        </xdr:cNvPr>
        <xdr:cNvPicPr>
          <a:picLocks noChangeAspect="1"/>
        </xdr:cNvPicPr>
      </xdr:nvPicPr>
      <xdr:blipFill>
        <a:blip xmlns:r="http://schemas.openxmlformats.org/officeDocument/2006/relationships" r:embed="rId201">
          <a:extLst>
            <a:ext uri="{28A0092B-C50C-407E-A947-70E740481C1C}">
              <a14:useLocalDpi xmlns:a14="http://schemas.microsoft.com/office/drawing/2010/main" val="0"/>
            </a:ext>
          </a:extLst>
        </a:blip>
        <a:stretch>
          <a:fillRect/>
        </a:stretch>
      </xdr:blipFill>
      <xdr:spPr>
        <a:xfrm>
          <a:off x="2438401" y="105470325"/>
          <a:ext cx="1390650" cy="982583"/>
        </a:xfrm>
        <a:prstGeom prst="rect">
          <a:avLst/>
        </a:prstGeom>
      </xdr:spPr>
    </xdr:pic>
    <xdr:clientData/>
  </xdr:twoCellAnchor>
  <xdr:twoCellAnchor editAs="oneCell">
    <xdr:from>
      <xdr:col>2</xdr:col>
      <xdr:colOff>285750</xdr:colOff>
      <xdr:row>142</xdr:row>
      <xdr:rowOff>19050</xdr:rowOff>
    </xdr:from>
    <xdr:to>
      <xdr:col>2</xdr:col>
      <xdr:colOff>2133600</xdr:colOff>
      <xdr:row>142</xdr:row>
      <xdr:rowOff>994663</xdr:rowOff>
    </xdr:to>
    <xdr:pic>
      <xdr:nvPicPr>
        <xdr:cNvPr id="116" name="Рисунок 115">
          <a:hlinkClick xmlns:r="http://schemas.openxmlformats.org/officeDocument/2006/relationships" r:id="rId202"/>
          <a:extLst>
            <a:ext uri="{FF2B5EF4-FFF2-40B4-BE49-F238E27FC236}">
              <a16:creationId xmlns:a16="http://schemas.microsoft.com/office/drawing/2014/main" id="{00000000-0008-0000-0900-000074000000}"/>
            </a:ext>
          </a:extLst>
        </xdr:cNvPr>
        <xdr:cNvPicPr>
          <a:picLocks noChangeAspect="1"/>
        </xdr:cNvPicPr>
      </xdr:nvPicPr>
      <xdr:blipFill>
        <a:blip xmlns:r="http://schemas.openxmlformats.org/officeDocument/2006/relationships" r:embed="rId203">
          <a:extLst>
            <a:ext uri="{28A0092B-C50C-407E-A947-70E740481C1C}">
              <a14:useLocalDpi xmlns:a14="http://schemas.microsoft.com/office/drawing/2010/main" val="0"/>
            </a:ext>
          </a:extLst>
        </a:blip>
        <a:stretch>
          <a:fillRect/>
        </a:stretch>
      </xdr:blipFill>
      <xdr:spPr>
        <a:xfrm>
          <a:off x="2190750" y="106479975"/>
          <a:ext cx="1847850" cy="975613"/>
        </a:xfrm>
        <a:prstGeom prst="rect">
          <a:avLst/>
        </a:prstGeom>
      </xdr:spPr>
    </xdr:pic>
    <xdr:clientData/>
  </xdr:twoCellAnchor>
  <xdr:twoCellAnchor editAs="oneCell">
    <xdr:from>
      <xdr:col>2</xdr:col>
      <xdr:colOff>314325</xdr:colOff>
      <xdr:row>128</xdr:row>
      <xdr:rowOff>28575</xdr:rowOff>
    </xdr:from>
    <xdr:to>
      <xdr:col>2</xdr:col>
      <xdr:colOff>2133600</xdr:colOff>
      <xdr:row>128</xdr:row>
      <xdr:rowOff>993785</xdr:rowOff>
    </xdr:to>
    <xdr:pic>
      <xdr:nvPicPr>
        <xdr:cNvPr id="117" name="Рисунок 116">
          <a:hlinkClick xmlns:r="http://schemas.openxmlformats.org/officeDocument/2006/relationships" r:id="rId204"/>
          <a:extLst>
            <a:ext uri="{FF2B5EF4-FFF2-40B4-BE49-F238E27FC236}">
              <a16:creationId xmlns:a16="http://schemas.microsoft.com/office/drawing/2014/main" id="{00000000-0008-0000-0900-000075000000}"/>
            </a:ext>
          </a:extLst>
        </xdr:cNvPr>
        <xdr:cNvPicPr>
          <a:picLocks noChangeAspect="1"/>
        </xdr:cNvPicPr>
      </xdr:nvPicPr>
      <xdr:blipFill>
        <a:blip xmlns:r="http://schemas.openxmlformats.org/officeDocument/2006/relationships" r:embed="rId205">
          <a:extLst>
            <a:ext uri="{28A0092B-C50C-407E-A947-70E740481C1C}">
              <a14:useLocalDpi xmlns:a14="http://schemas.microsoft.com/office/drawing/2010/main" val="0"/>
            </a:ext>
          </a:extLst>
        </a:blip>
        <a:stretch>
          <a:fillRect/>
        </a:stretch>
      </xdr:blipFill>
      <xdr:spPr>
        <a:xfrm>
          <a:off x="2219325" y="98679000"/>
          <a:ext cx="1819275" cy="965210"/>
        </a:xfrm>
        <a:prstGeom prst="rect">
          <a:avLst/>
        </a:prstGeom>
      </xdr:spPr>
    </xdr:pic>
    <xdr:clientData/>
  </xdr:twoCellAnchor>
  <xdr:twoCellAnchor editAs="oneCell">
    <xdr:from>
      <xdr:col>2</xdr:col>
      <xdr:colOff>733426</xdr:colOff>
      <xdr:row>66</xdr:row>
      <xdr:rowOff>28576</xdr:rowOff>
    </xdr:from>
    <xdr:to>
      <xdr:col>2</xdr:col>
      <xdr:colOff>1698506</xdr:colOff>
      <xdr:row>66</xdr:row>
      <xdr:rowOff>981075</xdr:rowOff>
    </xdr:to>
    <xdr:pic>
      <xdr:nvPicPr>
        <xdr:cNvPr id="118" name="Рисунок 117">
          <a:hlinkClick xmlns:r="http://schemas.openxmlformats.org/officeDocument/2006/relationships" r:id="rId206"/>
          <a:extLst>
            <a:ext uri="{FF2B5EF4-FFF2-40B4-BE49-F238E27FC236}">
              <a16:creationId xmlns:a16="http://schemas.microsoft.com/office/drawing/2014/main" id="{00000000-0008-0000-0900-000076000000}"/>
            </a:ext>
          </a:extLst>
        </xdr:cNvPr>
        <xdr:cNvPicPr>
          <a:picLocks noChangeAspect="1"/>
        </xdr:cNvPicPr>
      </xdr:nvPicPr>
      <xdr:blipFill>
        <a:blip xmlns:r="http://schemas.openxmlformats.org/officeDocument/2006/relationships" r:embed="rId207" cstate="print">
          <a:extLst>
            <a:ext uri="{28A0092B-C50C-407E-A947-70E740481C1C}">
              <a14:useLocalDpi xmlns:a14="http://schemas.microsoft.com/office/drawing/2010/main" val="0"/>
            </a:ext>
          </a:extLst>
        </a:blip>
        <a:stretch>
          <a:fillRect/>
        </a:stretch>
      </xdr:blipFill>
      <xdr:spPr>
        <a:xfrm>
          <a:off x="2638426" y="46510576"/>
          <a:ext cx="965080" cy="952499"/>
        </a:xfrm>
        <a:prstGeom prst="rect">
          <a:avLst/>
        </a:prstGeom>
      </xdr:spPr>
    </xdr:pic>
    <xdr:clientData/>
  </xdr:twoCellAnchor>
  <xdr:twoCellAnchor editAs="oneCell">
    <xdr:from>
      <xdr:col>2</xdr:col>
      <xdr:colOff>733425</xdr:colOff>
      <xdr:row>67</xdr:row>
      <xdr:rowOff>19050</xdr:rowOff>
    </xdr:from>
    <xdr:to>
      <xdr:col>2</xdr:col>
      <xdr:colOff>1676400</xdr:colOff>
      <xdr:row>68</xdr:row>
      <xdr:rowOff>4239</xdr:rowOff>
    </xdr:to>
    <xdr:pic>
      <xdr:nvPicPr>
        <xdr:cNvPr id="119" name="Рисунок 118">
          <a:hlinkClick xmlns:r="http://schemas.openxmlformats.org/officeDocument/2006/relationships" r:id="rId208"/>
          <a:extLst>
            <a:ext uri="{FF2B5EF4-FFF2-40B4-BE49-F238E27FC236}">
              <a16:creationId xmlns:a16="http://schemas.microsoft.com/office/drawing/2014/main" id="{00000000-0008-0000-0900-000077000000}"/>
            </a:ext>
          </a:extLst>
        </xdr:cNvPr>
        <xdr:cNvPicPr>
          <a:picLocks noChangeAspect="1"/>
        </xdr:cNvPicPr>
      </xdr:nvPicPr>
      <xdr:blipFill>
        <a:blip xmlns:r="http://schemas.openxmlformats.org/officeDocument/2006/relationships" r:embed="rId209">
          <a:extLst>
            <a:ext uri="{28A0092B-C50C-407E-A947-70E740481C1C}">
              <a14:useLocalDpi xmlns:a14="http://schemas.microsoft.com/office/drawing/2010/main" val="0"/>
            </a:ext>
          </a:extLst>
        </a:blip>
        <a:stretch>
          <a:fillRect/>
        </a:stretch>
      </xdr:blipFill>
      <xdr:spPr>
        <a:xfrm>
          <a:off x="2638425" y="47510700"/>
          <a:ext cx="942975" cy="994839"/>
        </a:xfrm>
        <a:prstGeom prst="rect">
          <a:avLst/>
        </a:prstGeom>
      </xdr:spPr>
    </xdr:pic>
    <xdr:clientData/>
  </xdr:twoCellAnchor>
  <xdr:twoCellAnchor editAs="oneCell">
    <xdr:from>
      <xdr:col>2</xdr:col>
      <xdr:colOff>581025</xdr:colOff>
      <xdr:row>33</xdr:row>
      <xdr:rowOff>28575</xdr:rowOff>
    </xdr:from>
    <xdr:to>
      <xdr:col>2</xdr:col>
      <xdr:colOff>1794013</xdr:colOff>
      <xdr:row>33</xdr:row>
      <xdr:rowOff>1133475</xdr:rowOff>
    </xdr:to>
    <xdr:pic>
      <xdr:nvPicPr>
        <xdr:cNvPr id="122" name="Рисунок 121">
          <a:hlinkClick xmlns:r="http://schemas.openxmlformats.org/officeDocument/2006/relationships" r:id="rId210"/>
          <a:extLst>
            <a:ext uri="{FF2B5EF4-FFF2-40B4-BE49-F238E27FC236}">
              <a16:creationId xmlns:a16="http://schemas.microsoft.com/office/drawing/2014/main" id="{00000000-0008-0000-0900-00007A000000}"/>
            </a:ext>
          </a:extLst>
        </xdr:cNvPr>
        <xdr:cNvPicPr>
          <a:picLocks noChangeAspect="1"/>
        </xdr:cNvPicPr>
      </xdr:nvPicPr>
      <xdr:blipFill>
        <a:blip xmlns:r="http://schemas.openxmlformats.org/officeDocument/2006/relationships" r:embed="rId211">
          <a:extLst>
            <a:ext uri="{28A0092B-C50C-407E-A947-70E740481C1C}">
              <a14:useLocalDpi xmlns:a14="http://schemas.microsoft.com/office/drawing/2010/main" val="0"/>
            </a:ext>
          </a:extLst>
        </a:blip>
        <a:stretch>
          <a:fillRect/>
        </a:stretch>
      </xdr:blipFill>
      <xdr:spPr>
        <a:xfrm>
          <a:off x="2486025" y="18859500"/>
          <a:ext cx="1212988" cy="1104900"/>
        </a:xfrm>
        <a:prstGeom prst="rect">
          <a:avLst/>
        </a:prstGeom>
      </xdr:spPr>
    </xdr:pic>
    <xdr:clientData/>
  </xdr:twoCellAnchor>
  <xdr:twoCellAnchor editAs="oneCell">
    <xdr:from>
      <xdr:col>2</xdr:col>
      <xdr:colOff>942975</xdr:colOff>
      <xdr:row>57</xdr:row>
      <xdr:rowOff>28575</xdr:rowOff>
    </xdr:from>
    <xdr:to>
      <xdr:col>2</xdr:col>
      <xdr:colOff>1423756</xdr:colOff>
      <xdr:row>57</xdr:row>
      <xdr:rowOff>1133475</xdr:rowOff>
    </xdr:to>
    <xdr:pic>
      <xdr:nvPicPr>
        <xdr:cNvPr id="43" name="Рисунок 42">
          <a:hlinkClick xmlns:r="http://schemas.openxmlformats.org/officeDocument/2006/relationships" r:id="rId212"/>
          <a:extLst>
            <a:ext uri="{FF2B5EF4-FFF2-40B4-BE49-F238E27FC236}">
              <a16:creationId xmlns:a16="http://schemas.microsoft.com/office/drawing/2014/main" id="{00000000-0008-0000-0900-00002B000000}"/>
            </a:ext>
          </a:extLst>
        </xdr:cNvPr>
        <xdr:cNvPicPr>
          <a:picLocks noChangeAspect="1"/>
        </xdr:cNvPicPr>
      </xdr:nvPicPr>
      <xdr:blipFill>
        <a:blip xmlns:r="http://schemas.openxmlformats.org/officeDocument/2006/relationships" r:embed="rId213" cstate="print">
          <a:extLst>
            <a:ext uri="{28A0092B-C50C-407E-A947-70E740481C1C}">
              <a14:useLocalDpi xmlns:a14="http://schemas.microsoft.com/office/drawing/2010/main" val="0"/>
            </a:ext>
          </a:extLst>
        </a:blip>
        <a:stretch>
          <a:fillRect/>
        </a:stretch>
      </xdr:blipFill>
      <xdr:spPr>
        <a:xfrm>
          <a:off x="2847975" y="38614350"/>
          <a:ext cx="480781" cy="1104900"/>
        </a:xfrm>
        <a:prstGeom prst="rect">
          <a:avLst/>
        </a:prstGeom>
      </xdr:spPr>
    </xdr:pic>
    <xdr:clientData/>
  </xdr:twoCellAnchor>
  <xdr:twoCellAnchor editAs="oneCell">
    <xdr:from>
      <xdr:col>2</xdr:col>
      <xdr:colOff>942975</xdr:colOff>
      <xdr:row>58</xdr:row>
      <xdr:rowOff>28575</xdr:rowOff>
    </xdr:from>
    <xdr:to>
      <xdr:col>2</xdr:col>
      <xdr:colOff>1423756</xdr:colOff>
      <xdr:row>58</xdr:row>
      <xdr:rowOff>1133475</xdr:rowOff>
    </xdr:to>
    <xdr:pic>
      <xdr:nvPicPr>
        <xdr:cNvPr id="198" name="Рисунок 197">
          <a:hlinkClick xmlns:r="http://schemas.openxmlformats.org/officeDocument/2006/relationships" r:id="rId214"/>
          <a:extLst>
            <a:ext uri="{FF2B5EF4-FFF2-40B4-BE49-F238E27FC236}">
              <a16:creationId xmlns:a16="http://schemas.microsoft.com/office/drawing/2014/main" id="{00000000-0008-0000-0900-0000C6000000}"/>
            </a:ext>
          </a:extLst>
        </xdr:cNvPr>
        <xdr:cNvPicPr>
          <a:picLocks noChangeAspect="1"/>
        </xdr:cNvPicPr>
      </xdr:nvPicPr>
      <xdr:blipFill>
        <a:blip xmlns:r="http://schemas.openxmlformats.org/officeDocument/2006/relationships" r:embed="rId213" cstate="print">
          <a:extLst>
            <a:ext uri="{28A0092B-C50C-407E-A947-70E740481C1C}">
              <a14:useLocalDpi xmlns:a14="http://schemas.microsoft.com/office/drawing/2010/main" val="0"/>
            </a:ext>
          </a:extLst>
        </a:blip>
        <a:stretch>
          <a:fillRect/>
        </a:stretch>
      </xdr:blipFill>
      <xdr:spPr>
        <a:xfrm>
          <a:off x="2847975" y="39757350"/>
          <a:ext cx="480781" cy="1104900"/>
        </a:xfrm>
        <a:prstGeom prst="rect">
          <a:avLst/>
        </a:prstGeom>
      </xdr:spPr>
    </xdr:pic>
    <xdr:clientData/>
  </xdr:twoCellAnchor>
  <xdr:twoCellAnchor editAs="oneCell">
    <xdr:from>
      <xdr:col>2</xdr:col>
      <xdr:colOff>847725</xdr:colOff>
      <xdr:row>62</xdr:row>
      <xdr:rowOff>19050</xdr:rowOff>
    </xdr:from>
    <xdr:to>
      <xdr:col>2</xdr:col>
      <xdr:colOff>1482794</xdr:colOff>
      <xdr:row>62</xdr:row>
      <xdr:rowOff>1133475</xdr:rowOff>
    </xdr:to>
    <xdr:pic>
      <xdr:nvPicPr>
        <xdr:cNvPr id="59" name="Рисунок 58">
          <a:hlinkClick xmlns:r="http://schemas.openxmlformats.org/officeDocument/2006/relationships" r:id="rId215"/>
          <a:extLst>
            <a:ext uri="{FF2B5EF4-FFF2-40B4-BE49-F238E27FC236}">
              <a16:creationId xmlns:a16="http://schemas.microsoft.com/office/drawing/2014/main" id="{00000000-0008-0000-0900-00003B000000}"/>
            </a:ext>
          </a:extLst>
        </xdr:cNvPr>
        <xdr:cNvPicPr>
          <a:picLocks noChangeAspect="1"/>
        </xdr:cNvPicPr>
      </xdr:nvPicPr>
      <xdr:blipFill>
        <a:blip xmlns:r="http://schemas.openxmlformats.org/officeDocument/2006/relationships" r:embed="rId216" cstate="print">
          <a:extLst>
            <a:ext uri="{28A0092B-C50C-407E-A947-70E740481C1C}">
              <a14:useLocalDpi xmlns:a14="http://schemas.microsoft.com/office/drawing/2010/main" val="0"/>
            </a:ext>
          </a:extLst>
        </a:blip>
        <a:stretch>
          <a:fillRect/>
        </a:stretch>
      </xdr:blipFill>
      <xdr:spPr>
        <a:xfrm>
          <a:off x="2752725" y="44319825"/>
          <a:ext cx="635069" cy="1114425"/>
        </a:xfrm>
        <a:prstGeom prst="rect">
          <a:avLst/>
        </a:prstGeom>
      </xdr:spPr>
    </xdr:pic>
    <xdr:clientData/>
  </xdr:twoCellAnchor>
  <xdr:twoCellAnchor editAs="oneCell">
    <xdr:from>
      <xdr:col>10</xdr:col>
      <xdr:colOff>66677</xdr:colOff>
      <xdr:row>62</xdr:row>
      <xdr:rowOff>457200</xdr:rowOff>
    </xdr:from>
    <xdr:to>
      <xdr:col>10</xdr:col>
      <xdr:colOff>794637</xdr:colOff>
      <xdr:row>62</xdr:row>
      <xdr:rowOff>685800</xdr:rowOff>
    </xdr:to>
    <xdr:pic>
      <xdr:nvPicPr>
        <xdr:cNvPr id="199" name="Рисунок 198">
          <a:extLst>
            <a:ext uri="{FF2B5EF4-FFF2-40B4-BE49-F238E27FC236}">
              <a16:creationId xmlns:a16="http://schemas.microsoft.com/office/drawing/2014/main" id="{00000000-0008-0000-0900-0000C7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30027" y="44757975"/>
          <a:ext cx="727960" cy="228600"/>
        </a:xfrm>
        <a:prstGeom prst="rect">
          <a:avLst/>
        </a:prstGeom>
      </xdr:spPr>
    </xdr:pic>
    <xdr:clientData/>
  </xdr:twoCellAnchor>
  <xdr:twoCellAnchor editAs="oneCell">
    <xdr:from>
      <xdr:col>2</xdr:col>
      <xdr:colOff>581025</xdr:colOff>
      <xdr:row>31</xdr:row>
      <xdr:rowOff>19050</xdr:rowOff>
    </xdr:from>
    <xdr:to>
      <xdr:col>2</xdr:col>
      <xdr:colOff>1771650</xdr:colOff>
      <xdr:row>31</xdr:row>
      <xdr:rowOff>1131856</xdr:rowOff>
    </xdr:to>
    <xdr:pic>
      <xdr:nvPicPr>
        <xdr:cNvPr id="60" name="Рисунок 59">
          <a:extLst>
            <a:ext uri="{FF2B5EF4-FFF2-40B4-BE49-F238E27FC236}">
              <a16:creationId xmlns:a16="http://schemas.microsoft.com/office/drawing/2014/main" id="{00000000-0008-0000-0900-00003C000000}"/>
            </a:ext>
          </a:extLst>
        </xdr:cNvPr>
        <xdr:cNvPicPr>
          <a:picLocks noChangeAspect="1"/>
        </xdr:cNvPicPr>
      </xdr:nvPicPr>
      <xdr:blipFill>
        <a:blip xmlns:r="http://schemas.openxmlformats.org/officeDocument/2006/relationships" r:embed="rId217" cstate="print">
          <a:extLst>
            <a:ext uri="{28A0092B-C50C-407E-A947-70E740481C1C}">
              <a14:useLocalDpi xmlns:a14="http://schemas.microsoft.com/office/drawing/2010/main" val="0"/>
            </a:ext>
          </a:extLst>
        </a:blip>
        <a:stretch>
          <a:fillRect/>
        </a:stretch>
      </xdr:blipFill>
      <xdr:spPr>
        <a:xfrm>
          <a:off x="2486025" y="16563975"/>
          <a:ext cx="1190625" cy="1112806"/>
        </a:xfrm>
        <a:prstGeom prst="rect">
          <a:avLst/>
        </a:prstGeom>
      </xdr:spPr>
    </xdr:pic>
    <xdr:clientData/>
  </xdr:twoCellAnchor>
  <xdr:twoCellAnchor editAs="oneCell">
    <xdr:from>
      <xdr:col>2</xdr:col>
      <xdr:colOff>358529</xdr:colOff>
      <xdr:row>136</xdr:row>
      <xdr:rowOff>51048</xdr:rowOff>
    </xdr:from>
    <xdr:to>
      <xdr:col>2</xdr:col>
      <xdr:colOff>2047875</xdr:colOff>
      <xdr:row>136</xdr:row>
      <xdr:rowOff>972851</xdr:rowOff>
    </xdr:to>
    <xdr:pic>
      <xdr:nvPicPr>
        <xdr:cNvPr id="64" name="Рисунок 63">
          <a:extLst>
            <a:ext uri="{FF2B5EF4-FFF2-40B4-BE49-F238E27FC236}">
              <a16:creationId xmlns:a16="http://schemas.microsoft.com/office/drawing/2014/main" id="{00000000-0008-0000-0900-000040000000}"/>
            </a:ext>
          </a:extLst>
        </xdr:cNvPr>
        <xdr:cNvPicPr>
          <a:picLocks noChangeAspect="1"/>
        </xdr:cNvPicPr>
      </xdr:nvPicPr>
      <xdr:blipFill>
        <a:blip xmlns:r="http://schemas.openxmlformats.org/officeDocument/2006/relationships" r:embed="rId218" cstate="print">
          <a:extLst>
            <a:ext uri="{28A0092B-C50C-407E-A947-70E740481C1C}">
              <a14:useLocalDpi xmlns:a14="http://schemas.microsoft.com/office/drawing/2010/main" val="0"/>
            </a:ext>
          </a:extLst>
        </a:blip>
        <a:stretch>
          <a:fillRect/>
        </a:stretch>
      </xdr:blipFill>
      <xdr:spPr>
        <a:xfrm rot="5400000">
          <a:off x="2647300" y="102222952"/>
          <a:ext cx="921803" cy="1689346"/>
        </a:xfrm>
        <a:prstGeom prst="rect">
          <a:avLst/>
        </a:prstGeom>
      </xdr:spPr>
    </xdr:pic>
    <xdr:clientData/>
  </xdr:twoCellAnchor>
  <xdr:twoCellAnchor editAs="oneCell">
    <xdr:from>
      <xdr:col>2</xdr:col>
      <xdr:colOff>695325</xdr:colOff>
      <xdr:row>49</xdr:row>
      <xdr:rowOff>38100</xdr:rowOff>
    </xdr:from>
    <xdr:to>
      <xdr:col>2</xdr:col>
      <xdr:colOff>1733550</xdr:colOff>
      <xdr:row>49</xdr:row>
      <xdr:rowOff>1123142</xdr:rowOff>
    </xdr:to>
    <xdr:pic>
      <xdr:nvPicPr>
        <xdr:cNvPr id="92" name="Рисунок 91">
          <a:hlinkClick xmlns:r="http://schemas.openxmlformats.org/officeDocument/2006/relationships" r:id="rId219"/>
          <a:extLst>
            <a:ext uri="{FF2B5EF4-FFF2-40B4-BE49-F238E27FC236}">
              <a16:creationId xmlns:a16="http://schemas.microsoft.com/office/drawing/2014/main" id="{00000000-0008-0000-0900-00005C000000}"/>
            </a:ext>
          </a:extLst>
        </xdr:cNvPr>
        <xdr:cNvPicPr>
          <a:picLocks noChangeAspect="1"/>
        </xdr:cNvPicPr>
      </xdr:nvPicPr>
      <xdr:blipFill>
        <a:blip xmlns:r="http://schemas.openxmlformats.org/officeDocument/2006/relationships" r:embed="rId220" cstate="print">
          <a:extLst>
            <a:ext uri="{28A0092B-C50C-407E-A947-70E740481C1C}">
              <a14:useLocalDpi xmlns:a14="http://schemas.microsoft.com/office/drawing/2010/main" val="0"/>
            </a:ext>
          </a:extLst>
        </a:blip>
        <a:stretch>
          <a:fillRect/>
        </a:stretch>
      </xdr:blipFill>
      <xdr:spPr>
        <a:xfrm>
          <a:off x="2600325" y="32746950"/>
          <a:ext cx="1038225" cy="1085042"/>
        </a:xfrm>
        <a:prstGeom prst="rect">
          <a:avLst/>
        </a:prstGeom>
      </xdr:spPr>
    </xdr:pic>
    <xdr:clientData/>
  </xdr:twoCellAnchor>
  <xdr:twoCellAnchor editAs="oneCell">
    <xdr:from>
      <xdr:col>1</xdr:col>
      <xdr:colOff>0</xdr:colOff>
      <xdr:row>73</xdr:row>
      <xdr:rowOff>0</xdr:rowOff>
    </xdr:from>
    <xdr:to>
      <xdr:col>1</xdr:col>
      <xdr:colOff>666750</xdr:colOff>
      <xdr:row>73</xdr:row>
      <xdr:rowOff>666750</xdr:rowOff>
    </xdr:to>
    <xdr:pic>
      <xdr:nvPicPr>
        <xdr:cNvPr id="195" name="Рисунок 194">
          <a:extLst>
            <a:ext uri="{FF2B5EF4-FFF2-40B4-BE49-F238E27FC236}">
              <a16:creationId xmlns:a16="http://schemas.microsoft.com/office/drawing/2014/main" id="{00000000-0008-0000-0900-0000C3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57150" y="32708850"/>
          <a:ext cx="666750" cy="666750"/>
        </a:xfrm>
        <a:prstGeom prst="rect">
          <a:avLst/>
        </a:prstGeom>
      </xdr:spPr>
    </xdr:pic>
    <xdr:clientData/>
  </xdr:twoCellAnchor>
  <xdr:twoCellAnchor editAs="oneCell">
    <xdr:from>
      <xdr:col>1</xdr:col>
      <xdr:colOff>0</xdr:colOff>
      <xdr:row>74</xdr:row>
      <xdr:rowOff>0</xdr:rowOff>
    </xdr:from>
    <xdr:to>
      <xdr:col>1</xdr:col>
      <xdr:colOff>666750</xdr:colOff>
      <xdr:row>74</xdr:row>
      <xdr:rowOff>666750</xdr:rowOff>
    </xdr:to>
    <xdr:pic>
      <xdr:nvPicPr>
        <xdr:cNvPr id="203" name="Рисунок 202">
          <a:extLst>
            <a:ext uri="{FF2B5EF4-FFF2-40B4-BE49-F238E27FC236}">
              <a16:creationId xmlns:a16="http://schemas.microsoft.com/office/drawing/2014/main" id="{00000000-0008-0000-0900-0000CB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57150" y="32708850"/>
          <a:ext cx="666750" cy="666750"/>
        </a:xfrm>
        <a:prstGeom prst="rect">
          <a:avLst/>
        </a:prstGeom>
      </xdr:spPr>
    </xdr:pic>
    <xdr:clientData/>
  </xdr:twoCellAnchor>
  <xdr:twoCellAnchor editAs="oneCell">
    <xdr:from>
      <xdr:col>2</xdr:col>
      <xdr:colOff>523875</xdr:colOff>
      <xdr:row>73</xdr:row>
      <xdr:rowOff>28575</xdr:rowOff>
    </xdr:from>
    <xdr:to>
      <xdr:col>2</xdr:col>
      <xdr:colOff>1847850</xdr:colOff>
      <xdr:row>73</xdr:row>
      <xdr:rowOff>985911</xdr:rowOff>
    </xdr:to>
    <xdr:pic>
      <xdr:nvPicPr>
        <xdr:cNvPr id="108" name="Рисунок 107">
          <a:hlinkClick xmlns:r="http://schemas.openxmlformats.org/officeDocument/2006/relationships" r:id="rId222"/>
          <a:extLst>
            <a:ext uri="{FF2B5EF4-FFF2-40B4-BE49-F238E27FC236}">
              <a16:creationId xmlns:a16="http://schemas.microsoft.com/office/drawing/2014/main" id="{00000000-0008-0000-0900-00006C000000}"/>
            </a:ext>
          </a:extLst>
        </xdr:cNvPr>
        <xdr:cNvPicPr>
          <a:picLocks noChangeAspect="1"/>
        </xdr:cNvPicPr>
      </xdr:nvPicPr>
      <xdr:blipFill>
        <a:blip xmlns:r="http://schemas.openxmlformats.org/officeDocument/2006/relationships" r:embed="rId223" cstate="print">
          <a:extLst>
            <a:ext uri="{28A0092B-C50C-407E-A947-70E740481C1C}">
              <a14:useLocalDpi xmlns:a14="http://schemas.microsoft.com/office/drawing/2010/main" val="0"/>
            </a:ext>
          </a:extLst>
        </a:blip>
        <a:stretch>
          <a:fillRect/>
        </a:stretch>
      </xdr:blipFill>
      <xdr:spPr>
        <a:xfrm>
          <a:off x="2409825" y="66684525"/>
          <a:ext cx="1323975" cy="957336"/>
        </a:xfrm>
        <a:prstGeom prst="rect">
          <a:avLst/>
        </a:prstGeom>
      </xdr:spPr>
    </xdr:pic>
    <xdr:clientData/>
  </xdr:twoCellAnchor>
  <xdr:twoCellAnchor editAs="oneCell">
    <xdr:from>
      <xdr:col>2</xdr:col>
      <xdr:colOff>523876</xdr:colOff>
      <xdr:row>74</xdr:row>
      <xdr:rowOff>28575</xdr:rowOff>
    </xdr:from>
    <xdr:to>
      <xdr:col>2</xdr:col>
      <xdr:colOff>1850807</xdr:colOff>
      <xdr:row>74</xdr:row>
      <xdr:rowOff>990600</xdr:rowOff>
    </xdr:to>
    <xdr:pic>
      <xdr:nvPicPr>
        <xdr:cNvPr id="123" name="Рисунок 122">
          <a:hlinkClick xmlns:r="http://schemas.openxmlformats.org/officeDocument/2006/relationships" r:id="rId224"/>
          <a:extLst>
            <a:ext uri="{FF2B5EF4-FFF2-40B4-BE49-F238E27FC236}">
              <a16:creationId xmlns:a16="http://schemas.microsoft.com/office/drawing/2014/main" id="{00000000-0008-0000-0900-00007B000000}"/>
            </a:ext>
          </a:extLst>
        </xdr:cNvPr>
        <xdr:cNvPicPr>
          <a:picLocks noChangeAspect="1"/>
        </xdr:cNvPicPr>
      </xdr:nvPicPr>
      <xdr:blipFill>
        <a:blip xmlns:r="http://schemas.openxmlformats.org/officeDocument/2006/relationships" r:embed="rId225" cstate="print">
          <a:extLst>
            <a:ext uri="{28A0092B-C50C-407E-A947-70E740481C1C}">
              <a14:useLocalDpi xmlns:a14="http://schemas.microsoft.com/office/drawing/2010/main" val="0"/>
            </a:ext>
          </a:extLst>
        </a:blip>
        <a:stretch>
          <a:fillRect/>
        </a:stretch>
      </xdr:blipFill>
      <xdr:spPr>
        <a:xfrm>
          <a:off x="2409826" y="67694175"/>
          <a:ext cx="1326931" cy="962025"/>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75" name="Рисунок 174">
          <a:hlinkClick xmlns:r="http://schemas.openxmlformats.org/officeDocument/2006/relationships" r:id="rId226"/>
          <a:extLst>
            <a:ext uri="{FF2B5EF4-FFF2-40B4-BE49-F238E27FC236}">
              <a16:creationId xmlns:a16="http://schemas.microsoft.com/office/drawing/2014/main" id="{00000000-0008-0000-0900-0000AF000000}"/>
            </a:ext>
          </a:extLst>
        </xdr:cNvPr>
        <xdr:cNvPicPr>
          <a:picLocks noChangeAspect="1"/>
        </xdr:cNvPicPr>
      </xdr:nvPicPr>
      <xdr:blipFill>
        <a:blip xmlns:r="http://schemas.openxmlformats.org/officeDocument/2006/relationships" r:embed="rId227"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2</xdr:col>
      <xdr:colOff>190500</xdr:colOff>
      <xdr:row>130</xdr:row>
      <xdr:rowOff>47626</xdr:rowOff>
    </xdr:from>
    <xdr:to>
      <xdr:col>2</xdr:col>
      <xdr:colOff>2219325</xdr:colOff>
      <xdr:row>130</xdr:row>
      <xdr:rowOff>970694</xdr:rowOff>
    </xdr:to>
    <xdr:pic>
      <xdr:nvPicPr>
        <xdr:cNvPr id="177" name="Рисунок 176">
          <a:extLst>
            <a:ext uri="{FF2B5EF4-FFF2-40B4-BE49-F238E27FC236}">
              <a16:creationId xmlns:a16="http://schemas.microsoft.com/office/drawing/2014/main" id="{00000000-0008-0000-0900-0000B1000000}"/>
            </a:ext>
          </a:extLst>
        </xdr:cNvPr>
        <xdr:cNvPicPr>
          <a:picLocks noChangeAspect="1"/>
        </xdr:cNvPicPr>
      </xdr:nvPicPr>
      <xdr:blipFill>
        <a:blip xmlns:r="http://schemas.openxmlformats.org/officeDocument/2006/relationships" r:embed="rId228" cstate="print">
          <a:extLst>
            <a:ext uri="{28A0092B-C50C-407E-A947-70E740481C1C}">
              <a14:useLocalDpi xmlns:a14="http://schemas.microsoft.com/office/drawing/2010/main" val="0"/>
            </a:ext>
          </a:extLst>
        </a:blip>
        <a:stretch>
          <a:fillRect/>
        </a:stretch>
      </xdr:blipFill>
      <xdr:spPr>
        <a:xfrm>
          <a:off x="2095500" y="100717351"/>
          <a:ext cx="2028825" cy="923068"/>
        </a:xfrm>
        <a:prstGeom prst="rect">
          <a:avLst/>
        </a:prstGeom>
      </xdr:spPr>
    </xdr:pic>
    <xdr:clientData/>
  </xdr:twoCellAnchor>
  <xdr:twoCellAnchor editAs="oneCell">
    <xdr:from>
      <xdr:col>2</xdr:col>
      <xdr:colOff>66676</xdr:colOff>
      <xdr:row>157</xdr:row>
      <xdr:rowOff>133350</xdr:rowOff>
    </xdr:from>
    <xdr:to>
      <xdr:col>2</xdr:col>
      <xdr:colOff>2324100</xdr:colOff>
      <xdr:row>157</xdr:row>
      <xdr:rowOff>918861</xdr:rowOff>
    </xdr:to>
    <xdr:pic>
      <xdr:nvPicPr>
        <xdr:cNvPr id="183" name="Рисунок 182">
          <a:extLst>
            <a:ext uri="{FF2B5EF4-FFF2-40B4-BE49-F238E27FC236}">
              <a16:creationId xmlns:a16="http://schemas.microsoft.com/office/drawing/2014/main" id="{00000000-0008-0000-0900-0000B7000000}"/>
            </a:ext>
          </a:extLst>
        </xdr:cNvPr>
        <xdr:cNvPicPr>
          <a:picLocks noChangeAspect="1"/>
        </xdr:cNvPicPr>
      </xdr:nvPicPr>
      <xdr:blipFill>
        <a:blip xmlns:r="http://schemas.openxmlformats.org/officeDocument/2006/relationships" r:embed="rId229" cstate="print">
          <a:extLst>
            <a:ext uri="{28A0092B-C50C-407E-A947-70E740481C1C}">
              <a14:useLocalDpi xmlns:a14="http://schemas.microsoft.com/office/drawing/2010/main" val="0"/>
            </a:ext>
          </a:extLst>
        </a:blip>
        <a:stretch>
          <a:fillRect/>
        </a:stretch>
      </xdr:blipFill>
      <xdr:spPr>
        <a:xfrm>
          <a:off x="1971676" y="125358525"/>
          <a:ext cx="2257424" cy="785511"/>
        </a:xfrm>
        <a:prstGeom prst="rect">
          <a:avLst/>
        </a:prstGeom>
      </xdr:spPr>
    </xdr:pic>
    <xdr:clientData/>
  </xdr:twoCellAnchor>
  <xdr:twoCellAnchor editAs="oneCell">
    <xdr:from>
      <xdr:col>2</xdr:col>
      <xdr:colOff>238125</xdr:colOff>
      <xdr:row>158</xdr:row>
      <xdr:rowOff>19051</xdr:rowOff>
    </xdr:from>
    <xdr:to>
      <xdr:col>2</xdr:col>
      <xdr:colOff>2151219</xdr:colOff>
      <xdr:row>158</xdr:row>
      <xdr:rowOff>1000125</xdr:rowOff>
    </xdr:to>
    <xdr:pic>
      <xdr:nvPicPr>
        <xdr:cNvPr id="184" name="Рисунок 183">
          <a:extLst>
            <a:ext uri="{FF2B5EF4-FFF2-40B4-BE49-F238E27FC236}">
              <a16:creationId xmlns:a16="http://schemas.microsoft.com/office/drawing/2014/main" id="{00000000-0008-0000-0900-0000B8000000}"/>
            </a:ext>
          </a:extLst>
        </xdr:cNvPr>
        <xdr:cNvPicPr>
          <a:picLocks noChangeAspect="1"/>
        </xdr:cNvPicPr>
      </xdr:nvPicPr>
      <xdr:blipFill>
        <a:blip xmlns:r="http://schemas.openxmlformats.org/officeDocument/2006/relationships" r:embed="rId230" cstate="print">
          <a:extLst>
            <a:ext uri="{28A0092B-C50C-407E-A947-70E740481C1C}">
              <a14:useLocalDpi xmlns:a14="http://schemas.microsoft.com/office/drawing/2010/main" val="0"/>
            </a:ext>
          </a:extLst>
        </a:blip>
        <a:stretch>
          <a:fillRect/>
        </a:stretch>
      </xdr:blipFill>
      <xdr:spPr>
        <a:xfrm>
          <a:off x="2143125" y="126253876"/>
          <a:ext cx="1913094" cy="981074"/>
        </a:xfrm>
        <a:prstGeom prst="rect">
          <a:avLst/>
        </a:prstGeom>
      </xdr:spPr>
    </xdr:pic>
    <xdr:clientData/>
  </xdr:twoCellAnchor>
  <xdr:twoCellAnchor editAs="oneCell">
    <xdr:from>
      <xdr:col>2</xdr:col>
      <xdr:colOff>266701</xdr:colOff>
      <xdr:row>159</xdr:row>
      <xdr:rowOff>38101</xdr:rowOff>
    </xdr:from>
    <xdr:to>
      <xdr:col>2</xdr:col>
      <xdr:colOff>2162175</xdr:colOff>
      <xdr:row>159</xdr:row>
      <xdr:rowOff>982306</xdr:rowOff>
    </xdr:to>
    <xdr:pic>
      <xdr:nvPicPr>
        <xdr:cNvPr id="185" name="Рисунок 184">
          <a:extLst>
            <a:ext uri="{FF2B5EF4-FFF2-40B4-BE49-F238E27FC236}">
              <a16:creationId xmlns:a16="http://schemas.microsoft.com/office/drawing/2014/main" id="{00000000-0008-0000-0900-0000B9000000}"/>
            </a:ext>
          </a:extLst>
        </xdr:cNvPr>
        <xdr:cNvPicPr>
          <a:picLocks noChangeAspect="1"/>
        </xdr:cNvPicPr>
      </xdr:nvPicPr>
      <xdr:blipFill>
        <a:blip xmlns:r="http://schemas.openxmlformats.org/officeDocument/2006/relationships" r:embed="rId231" cstate="print">
          <a:extLst>
            <a:ext uri="{28A0092B-C50C-407E-A947-70E740481C1C}">
              <a14:useLocalDpi xmlns:a14="http://schemas.microsoft.com/office/drawing/2010/main" val="0"/>
            </a:ext>
          </a:extLst>
        </a:blip>
        <a:stretch>
          <a:fillRect/>
        </a:stretch>
      </xdr:blipFill>
      <xdr:spPr>
        <a:xfrm>
          <a:off x="2171701" y="127282576"/>
          <a:ext cx="1895474" cy="944205"/>
        </a:xfrm>
        <a:prstGeom prst="rect">
          <a:avLst/>
        </a:prstGeom>
      </xdr:spPr>
    </xdr:pic>
    <xdr:clientData/>
  </xdr:twoCellAnchor>
  <xdr:twoCellAnchor editAs="oneCell">
    <xdr:from>
      <xdr:col>2</xdr:col>
      <xdr:colOff>476250</xdr:colOff>
      <xdr:row>170</xdr:row>
      <xdr:rowOff>28575</xdr:rowOff>
    </xdr:from>
    <xdr:to>
      <xdr:col>2</xdr:col>
      <xdr:colOff>1990725</xdr:colOff>
      <xdr:row>170</xdr:row>
      <xdr:rowOff>994866</xdr:rowOff>
    </xdr:to>
    <xdr:pic>
      <xdr:nvPicPr>
        <xdr:cNvPr id="200" name="Рисунок 199">
          <a:extLst>
            <a:ext uri="{FF2B5EF4-FFF2-40B4-BE49-F238E27FC236}">
              <a16:creationId xmlns:a16="http://schemas.microsoft.com/office/drawing/2014/main" id="{00000000-0008-0000-0900-0000C8000000}"/>
            </a:ext>
          </a:extLst>
        </xdr:cNvPr>
        <xdr:cNvPicPr>
          <a:picLocks noChangeAspect="1"/>
        </xdr:cNvPicPr>
      </xdr:nvPicPr>
      <xdr:blipFill>
        <a:blip xmlns:r="http://schemas.openxmlformats.org/officeDocument/2006/relationships" r:embed="rId232" cstate="print">
          <a:extLst>
            <a:ext uri="{28A0092B-C50C-407E-A947-70E740481C1C}">
              <a14:useLocalDpi xmlns:a14="http://schemas.microsoft.com/office/drawing/2010/main" val="0"/>
            </a:ext>
          </a:extLst>
        </a:blip>
        <a:stretch>
          <a:fillRect/>
        </a:stretch>
      </xdr:blipFill>
      <xdr:spPr>
        <a:xfrm>
          <a:off x="2381250" y="135350250"/>
          <a:ext cx="1514475" cy="966291"/>
        </a:xfrm>
        <a:prstGeom prst="rect">
          <a:avLst/>
        </a:prstGeom>
      </xdr:spPr>
    </xdr:pic>
    <xdr:clientData/>
  </xdr:twoCellAnchor>
  <xdr:twoCellAnchor editAs="oneCell">
    <xdr:from>
      <xdr:col>2</xdr:col>
      <xdr:colOff>514350</xdr:colOff>
      <xdr:row>171</xdr:row>
      <xdr:rowOff>28575</xdr:rowOff>
    </xdr:from>
    <xdr:to>
      <xdr:col>2</xdr:col>
      <xdr:colOff>2028825</xdr:colOff>
      <xdr:row>171</xdr:row>
      <xdr:rowOff>994866</xdr:rowOff>
    </xdr:to>
    <xdr:pic>
      <xdr:nvPicPr>
        <xdr:cNvPr id="201" name="Рисунок 200">
          <a:extLst>
            <a:ext uri="{FF2B5EF4-FFF2-40B4-BE49-F238E27FC236}">
              <a16:creationId xmlns:a16="http://schemas.microsoft.com/office/drawing/2014/main" id="{00000000-0008-0000-0900-0000C9000000}"/>
            </a:ext>
          </a:extLst>
        </xdr:cNvPr>
        <xdr:cNvPicPr>
          <a:picLocks noChangeAspect="1"/>
        </xdr:cNvPicPr>
      </xdr:nvPicPr>
      <xdr:blipFill>
        <a:blip xmlns:r="http://schemas.openxmlformats.org/officeDocument/2006/relationships" r:embed="rId232" cstate="print">
          <a:extLst>
            <a:ext uri="{28A0092B-C50C-407E-A947-70E740481C1C}">
              <a14:useLocalDpi xmlns:a14="http://schemas.microsoft.com/office/drawing/2010/main" val="0"/>
            </a:ext>
          </a:extLst>
        </a:blip>
        <a:stretch>
          <a:fillRect/>
        </a:stretch>
      </xdr:blipFill>
      <xdr:spPr>
        <a:xfrm>
          <a:off x="2419350" y="136359900"/>
          <a:ext cx="1514475" cy="966291"/>
        </a:xfrm>
        <a:prstGeom prst="rect">
          <a:avLst/>
        </a:prstGeom>
      </xdr:spPr>
    </xdr:pic>
    <xdr:clientData/>
  </xdr:twoCellAnchor>
  <xdr:twoCellAnchor editAs="oneCell">
    <xdr:from>
      <xdr:col>2</xdr:col>
      <xdr:colOff>485775</xdr:colOff>
      <xdr:row>172</xdr:row>
      <xdr:rowOff>28575</xdr:rowOff>
    </xdr:from>
    <xdr:to>
      <xdr:col>2</xdr:col>
      <xdr:colOff>2000250</xdr:colOff>
      <xdr:row>172</xdr:row>
      <xdr:rowOff>994866</xdr:rowOff>
    </xdr:to>
    <xdr:pic>
      <xdr:nvPicPr>
        <xdr:cNvPr id="202" name="Рисунок 201">
          <a:extLst>
            <a:ext uri="{FF2B5EF4-FFF2-40B4-BE49-F238E27FC236}">
              <a16:creationId xmlns:a16="http://schemas.microsoft.com/office/drawing/2014/main" id="{00000000-0008-0000-0900-0000CA000000}"/>
            </a:ext>
          </a:extLst>
        </xdr:cNvPr>
        <xdr:cNvPicPr>
          <a:picLocks noChangeAspect="1"/>
        </xdr:cNvPicPr>
      </xdr:nvPicPr>
      <xdr:blipFill>
        <a:blip xmlns:r="http://schemas.openxmlformats.org/officeDocument/2006/relationships" r:embed="rId232" cstate="print">
          <a:extLst>
            <a:ext uri="{28A0092B-C50C-407E-A947-70E740481C1C}">
              <a14:useLocalDpi xmlns:a14="http://schemas.microsoft.com/office/drawing/2010/main" val="0"/>
            </a:ext>
          </a:extLst>
        </a:blip>
        <a:stretch>
          <a:fillRect/>
        </a:stretch>
      </xdr:blipFill>
      <xdr:spPr>
        <a:xfrm>
          <a:off x="2390775" y="137369550"/>
          <a:ext cx="1514475" cy="966291"/>
        </a:xfrm>
        <a:prstGeom prst="rect">
          <a:avLst/>
        </a:prstGeom>
      </xdr:spPr>
    </xdr:pic>
    <xdr:clientData/>
  </xdr:twoCellAnchor>
  <xdr:twoCellAnchor editAs="oneCell">
    <xdr:from>
      <xdr:col>2</xdr:col>
      <xdr:colOff>304800</xdr:colOff>
      <xdr:row>129</xdr:row>
      <xdr:rowOff>28575</xdr:rowOff>
    </xdr:from>
    <xdr:to>
      <xdr:col>2</xdr:col>
      <xdr:colOff>2127583</xdr:colOff>
      <xdr:row>129</xdr:row>
      <xdr:rowOff>990600</xdr:rowOff>
    </xdr:to>
    <xdr:pic>
      <xdr:nvPicPr>
        <xdr:cNvPr id="6" name="Рисунок 5">
          <a:hlinkClick xmlns:r="http://schemas.openxmlformats.org/officeDocument/2006/relationships" r:id="rId233"/>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34" cstate="print">
          <a:extLst>
            <a:ext uri="{28A0092B-C50C-407E-A947-70E740481C1C}">
              <a14:useLocalDpi xmlns:a14="http://schemas.microsoft.com/office/drawing/2010/main" val="0"/>
            </a:ext>
          </a:extLst>
        </a:blip>
        <a:stretch>
          <a:fillRect/>
        </a:stretch>
      </xdr:blipFill>
      <xdr:spPr>
        <a:xfrm>
          <a:off x="2209800" y="99688650"/>
          <a:ext cx="1822783" cy="962025"/>
        </a:xfrm>
        <a:prstGeom prst="rect">
          <a:avLst/>
        </a:prstGeom>
      </xdr:spPr>
    </xdr:pic>
    <xdr:clientData/>
  </xdr:twoCellAnchor>
  <xdr:twoCellAnchor editAs="oneCell">
    <xdr:from>
      <xdr:col>2</xdr:col>
      <xdr:colOff>304800</xdr:colOff>
      <xdr:row>131</xdr:row>
      <xdr:rowOff>28576</xdr:rowOff>
    </xdr:from>
    <xdr:to>
      <xdr:col>2</xdr:col>
      <xdr:colOff>2124075</xdr:colOff>
      <xdr:row>132</xdr:row>
      <xdr:rowOff>20</xdr:rowOff>
    </xdr:to>
    <xdr:pic>
      <xdr:nvPicPr>
        <xdr:cNvPr id="107" name="Рисунок 106">
          <a:hlinkClick xmlns:r="http://schemas.openxmlformats.org/officeDocument/2006/relationships" r:id="rId235"/>
          <a:extLst>
            <a:ext uri="{FF2B5EF4-FFF2-40B4-BE49-F238E27FC236}">
              <a16:creationId xmlns:a16="http://schemas.microsoft.com/office/drawing/2014/main" id="{00000000-0008-0000-0900-00006B000000}"/>
            </a:ext>
          </a:extLst>
        </xdr:cNvPr>
        <xdr:cNvPicPr>
          <a:picLocks noChangeAspect="1"/>
        </xdr:cNvPicPr>
      </xdr:nvPicPr>
      <xdr:blipFill>
        <a:blip xmlns:r="http://schemas.openxmlformats.org/officeDocument/2006/relationships" r:embed="rId236" cstate="print">
          <a:extLst>
            <a:ext uri="{28A0092B-C50C-407E-A947-70E740481C1C}">
              <a14:useLocalDpi xmlns:a14="http://schemas.microsoft.com/office/drawing/2010/main" val="0"/>
            </a:ext>
          </a:extLst>
        </a:blip>
        <a:stretch>
          <a:fillRect/>
        </a:stretch>
      </xdr:blipFill>
      <xdr:spPr>
        <a:xfrm>
          <a:off x="2209800" y="101707951"/>
          <a:ext cx="1819275" cy="974744"/>
        </a:xfrm>
        <a:prstGeom prst="rect">
          <a:avLst/>
        </a:prstGeom>
      </xdr:spPr>
    </xdr:pic>
    <xdr:clientData/>
  </xdr:twoCellAnchor>
  <xdr:twoCellAnchor editAs="oneCell">
    <xdr:from>
      <xdr:col>2</xdr:col>
      <xdr:colOff>304801</xdr:colOff>
      <xdr:row>132</xdr:row>
      <xdr:rowOff>28574</xdr:rowOff>
    </xdr:from>
    <xdr:to>
      <xdr:col>2</xdr:col>
      <xdr:colOff>2124075</xdr:colOff>
      <xdr:row>132</xdr:row>
      <xdr:rowOff>994721</xdr:rowOff>
    </xdr:to>
    <xdr:pic>
      <xdr:nvPicPr>
        <xdr:cNvPr id="124" name="Рисунок 123">
          <a:hlinkClick xmlns:r="http://schemas.openxmlformats.org/officeDocument/2006/relationships" r:id="rId237"/>
          <a:extLst>
            <a:ext uri="{FF2B5EF4-FFF2-40B4-BE49-F238E27FC236}">
              <a16:creationId xmlns:a16="http://schemas.microsoft.com/office/drawing/2014/main" id="{00000000-0008-0000-0900-00007C000000}"/>
            </a:ext>
          </a:extLst>
        </xdr:cNvPr>
        <xdr:cNvPicPr>
          <a:picLocks noChangeAspect="1"/>
        </xdr:cNvPicPr>
      </xdr:nvPicPr>
      <xdr:blipFill>
        <a:blip xmlns:r="http://schemas.openxmlformats.org/officeDocument/2006/relationships" r:embed="rId238" cstate="print">
          <a:extLst>
            <a:ext uri="{28A0092B-C50C-407E-A947-70E740481C1C}">
              <a14:useLocalDpi xmlns:a14="http://schemas.microsoft.com/office/drawing/2010/main" val="0"/>
            </a:ext>
          </a:extLst>
        </a:blip>
        <a:stretch>
          <a:fillRect/>
        </a:stretch>
      </xdr:blipFill>
      <xdr:spPr>
        <a:xfrm>
          <a:off x="2209801" y="102717599"/>
          <a:ext cx="1819274" cy="966147"/>
        </a:xfrm>
        <a:prstGeom prst="rect">
          <a:avLst/>
        </a:prstGeom>
      </xdr:spPr>
    </xdr:pic>
    <xdr:clientData/>
  </xdr:twoCellAnchor>
  <xdr:twoCellAnchor editAs="oneCell">
    <xdr:from>
      <xdr:col>2</xdr:col>
      <xdr:colOff>247650</xdr:colOff>
      <xdr:row>133</xdr:row>
      <xdr:rowOff>28575</xdr:rowOff>
    </xdr:from>
    <xdr:to>
      <xdr:col>2</xdr:col>
      <xdr:colOff>2171700</xdr:colOff>
      <xdr:row>133</xdr:row>
      <xdr:rowOff>990600</xdr:rowOff>
    </xdr:to>
    <xdr:pic>
      <xdr:nvPicPr>
        <xdr:cNvPr id="125" name="Рисунок 124">
          <a:hlinkClick xmlns:r="http://schemas.openxmlformats.org/officeDocument/2006/relationships" r:id="rId239"/>
          <a:extLst>
            <a:ext uri="{FF2B5EF4-FFF2-40B4-BE49-F238E27FC236}">
              <a16:creationId xmlns:a16="http://schemas.microsoft.com/office/drawing/2014/main" id="{00000000-0008-0000-0900-00007D000000}"/>
            </a:ext>
          </a:extLst>
        </xdr:cNvPr>
        <xdr:cNvPicPr>
          <a:picLocks noChangeAspect="1"/>
        </xdr:cNvPicPr>
      </xdr:nvPicPr>
      <xdr:blipFill>
        <a:blip xmlns:r="http://schemas.openxmlformats.org/officeDocument/2006/relationships" r:embed="rId240">
          <a:extLst>
            <a:ext uri="{28A0092B-C50C-407E-A947-70E740481C1C}">
              <a14:useLocalDpi xmlns:a14="http://schemas.microsoft.com/office/drawing/2010/main" val="0"/>
            </a:ext>
          </a:extLst>
        </a:blip>
        <a:stretch>
          <a:fillRect/>
        </a:stretch>
      </xdr:blipFill>
      <xdr:spPr>
        <a:xfrm>
          <a:off x="2152650" y="103727250"/>
          <a:ext cx="1924050" cy="962025"/>
        </a:xfrm>
        <a:prstGeom prst="rect">
          <a:avLst/>
        </a:prstGeom>
      </xdr:spPr>
    </xdr:pic>
    <xdr:clientData/>
  </xdr:twoCellAnchor>
  <xdr:twoCellAnchor editAs="oneCell">
    <xdr:from>
      <xdr:col>2</xdr:col>
      <xdr:colOff>285751</xdr:colOff>
      <xdr:row>134</xdr:row>
      <xdr:rowOff>28575</xdr:rowOff>
    </xdr:from>
    <xdr:to>
      <xdr:col>2</xdr:col>
      <xdr:colOff>2152651</xdr:colOff>
      <xdr:row>134</xdr:row>
      <xdr:rowOff>992934</xdr:rowOff>
    </xdr:to>
    <xdr:pic>
      <xdr:nvPicPr>
        <xdr:cNvPr id="126" name="Рисунок 125">
          <a:hlinkClick xmlns:r="http://schemas.openxmlformats.org/officeDocument/2006/relationships" r:id="rId241"/>
          <a:extLst>
            <a:ext uri="{FF2B5EF4-FFF2-40B4-BE49-F238E27FC236}">
              <a16:creationId xmlns:a16="http://schemas.microsoft.com/office/drawing/2014/main" id="{00000000-0008-0000-0900-00007E000000}"/>
            </a:ext>
          </a:extLst>
        </xdr:cNvPr>
        <xdr:cNvPicPr>
          <a:picLocks noChangeAspect="1"/>
        </xdr:cNvPicPr>
      </xdr:nvPicPr>
      <xdr:blipFill>
        <a:blip xmlns:r="http://schemas.openxmlformats.org/officeDocument/2006/relationships" r:embed="rId242" cstate="print">
          <a:extLst>
            <a:ext uri="{28A0092B-C50C-407E-A947-70E740481C1C}">
              <a14:useLocalDpi xmlns:a14="http://schemas.microsoft.com/office/drawing/2010/main" val="0"/>
            </a:ext>
          </a:extLst>
        </a:blip>
        <a:stretch>
          <a:fillRect/>
        </a:stretch>
      </xdr:blipFill>
      <xdr:spPr>
        <a:xfrm>
          <a:off x="2190751" y="104736900"/>
          <a:ext cx="1866900" cy="964359"/>
        </a:xfrm>
        <a:prstGeom prst="rect">
          <a:avLst/>
        </a:prstGeom>
      </xdr:spPr>
    </xdr:pic>
    <xdr:clientData/>
  </xdr:twoCellAnchor>
  <xdr:twoCellAnchor editAs="oneCell">
    <xdr:from>
      <xdr:col>2</xdr:col>
      <xdr:colOff>238125</xdr:colOff>
      <xdr:row>135</xdr:row>
      <xdr:rowOff>28575</xdr:rowOff>
    </xdr:from>
    <xdr:to>
      <xdr:col>2</xdr:col>
      <xdr:colOff>2162175</xdr:colOff>
      <xdr:row>135</xdr:row>
      <xdr:rowOff>990600</xdr:rowOff>
    </xdr:to>
    <xdr:pic>
      <xdr:nvPicPr>
        <xdr:cNvPr id="127" name="Рисунок 126">
          <a:hlinkClick xmlns:r="http://schemas.openxmlformats.org/officeDocument/2006/relationships" r:id="rId243"/>
          <a:extLst>
            <a:ext uri="{FF2B5EF4-FFF2-40B4-BE49-F238E27FC236}">
              <a16:creationId xmlns:a16="http://schemas.microsoft.com/office/drawing/2014/main" id="{00000000-0008-0000-0900-00007F000000}"/>
            </a:ext>
          </a:extLst>
        </xdr:cNvPr>
        <xdr:cNvPicPr>
          <a:picLocks noChangeAspect="1"/>
        </xdr:cNvPicPr>
      </xdr:nvPicPr>
      <xdr:blipFill>
        <a:blip xmlns:r="http://schemas.openxmlformats.org/officeDocument/2006/relationships" r:embed="rId244" cstate="print">
          <a:extLst>
            <a:ext uri="{28A0092B-C50C-407E-A947-70E740481C1C}">
              <a14:useLocalDpi xmlns:a14="http://schemas.microsoft.com/office/drawing/2010/main" val="0"/>
            </a:ext>
          </a:extLst>
        </a:blip>
        <a:stretch>
          <a:fillRect/>
        </a:stretch>
      </xdr:blipFill>
      <xdr:spPr>
        <a:xfrm>
          <a:off x="2143125" y="105746550"/>
          <a:ext cx="1924050" cy="962025"/>
        </a:xfrm>
        <a:prstGeom prst="rect">
          <a:avLst/>
        </a:prstGeom>
      </xdr:spPr>
    </xdr:pic>
    <xdr:clientData/>
  </xdr:twoCellAnchor>
  <xdr:twoCellAnchor editAs="oneCell">
    <xdr:from>
      <xdr:col>2</xdr:col>
      <xdr:colOff>523876</xdr:colOff>
      <xdr:row>143</xdr:row>
      <xdr:rowOff>28576</xdr:rowOff>
    </xdr:from>
    <xdr:to>
      <xdr:col>2</xdr:col>
      <xdr:colOff>1943100</xdr:colOff>
      <xdr:row>144</xdr:row>
      <xdr:rowOff>4431</xdr:rowOff>
    </xdr:to>
    <xdr:pic>
      <xdr:nvPicPr>
        <xdr:cNvPr id="129" name="Рисунок 128">
          <a:hlinkClick xmlns:r="http://schemas.openxmlformats.org/officeDocument/2006/relationships" r:id="rId245"/>
          <a:extLst>
            <a:ext uri="{FF2B5EF4-FFF2-40B4-BE49-F238E27FC236}">
              <a16:creationId xmlns:a16="http://schemas.microsoft.com/office/drawing/2014/main" id="{00000000-0008-0000-0900-000081000000}"/>
            </a:ext>
          </a:extLst>
        </xdr:cNvPr>
        <xdr:cNvPicPr>
          <a:picLocks noChangeAspect="1"/>
        </xdr:cNvPicPr>
      </xdr:nvPicPr>
      <xdr:blipFill>
        <a:blip xmlns:r="http://schemas.openxmlformats.org/officeDocument/2006/relationships" r:embed="rId246" cstate="print">
          <a:extLst>
            <a:ext uri="{28A0092B-C50C-407E-A947-70E740481C1C}">
              <a14:useLocalDpi xmlns:a14="http://schemas.microsoft.com/office/drawing/2010/main" val="0"/>
            </a:ext>
          </a:extLst>
        </a:blip>
        <a:stretch>
          <a:fillRect/>
        </a:stretch>
      </xdr:blipFill>
      <xdr:spPr>
        <a:xfrm>
          <a:off x="2428876" y="113823751"/>
          <a:ext cx="1419224" cy="979155"/>
        </a:xfrm>
        <a:prstGeom prst="rect">
          <a:avLst/>
        </a:prstGeom>
      </xdr:spPr>
    </xdr:pic>
    <xdr:clientData/>
  </xdr:twoCellAnchor>
  <xdr:twoCellAnchor editAs="oneCell">
    <xdr:from>
      <xdr:col>2</xdr:col>
      <xdr:colOff>657225</xdr:colOff>
      <xdr:row>144</xdr:row>
      <xdr:rowOff>28576</xdr:rowOff>
    </xdr:from>
    <xdr:to>
      <xdr:col>2</xdr:col>
      <xdr:colOff>1835906</xdr:colOff>
      <xdr:row>144</xdr:row>
      <xdr:rowOff>1000125</xdr:rowOff>
    </xdr:to>
    <xdr:pic>
      <xdr:nvPicPr>
        <xdr:cNvPr id="137" name="Рисунок 136">
          <a:hlinkClick xmlns:r="http://schemas.openxmlformats.org/officeDocument/2006/relationships" r:id="rId247"/>
          <a:extLst>
            <a:ext uri="{FF2B5EF4-FFF2-40B4-BE49-F238E27FC236}">
              <a16:creationId xmlns:a16="http://schemas.microsoft.com/office/drawing/2014/main" id="{00000000-0008-0000-0900-000089000000}"/>
            </a:ext>
          </a:extLst>
        </xdr:cNvPr>
        <xdr:cNvPicPr>
          <a:picLocks noChangeAspect="1"/>
        </xdr:cNvPicPr>
      </xdr:nvPicPr>
      <xdr:blipFill>
        <a:blip xmlns:r="http://schemas.openxmlformats.org/officeDocument/2006/relationships" r:embed="rId248" cstate="print">
          <a:extLst>
            <a:ext uri="{28A0092B-C50C-407E-A947-70E740481C1C}">
              <a14:useLocalDpi xmlns:a14="http://schemas.microsoft.com/office/drawing/2010/main" val="0"/>
            </a:ext>
          </a:extLst>
        </a:blip>
        <a:stretch>
          <a:fillRect/>
        </a:stretch>
      </xdr:blipFill>
      <xdr:spPr>
        <a:xfrm>
          <a:off x="2562225" y="114833401"/>
          <a:ext cx="1178681" cy="971549"/>
        </a:xfrm>
        <a:prstGeom prst="rect">
          <a:avLst/>
        </a:prstGeom>
      </xdr:spPr>
    </xdr:pic>
    <xdr:clientData/>
  </xdr:twoCellAnchor>
  <xdr:twoCellAnchor editAs="oneCell">
    <xdr:from>
      <xdr:col>2</xdr:col>
      <xdr:colOff>552451</xdr:colOff>
      <xdr:row>124</xdr:row>
      <xdr:rowOff>19051</xdr:rowOff>
    </xdr:from>
    <xdr:to>
      <xdr:col>2</xdr:col>
      <xdr:colOff>1943101</xdr:colOff>
      <xdr:row>124</xdr:row>
      <xdr:rowOff>1124787</xdr:rowOff>
    </xdr:to>
    <xdr:pic>
      <xdr:nvPicPr>
        <xdr:cNvPr id="139" name="Рисунок 138">
          <a:hlinkClick xmlns:r="http://schemas.openxmlformats.org/officeDocument/2006/relationships" r:id="rId249"/>
          <a:extLst>
            <a:ext uri="{FF2B5EF4-FFF2-40B4-BE49-F238E27FC236}">
              <a16:creationId xmlns:a16="http://schemas.microsoft.com/office/drawing/2014/main" id="{00000000-0008-0000-0900-00008B000000}"/>
            </a:ext>
          </a:extLst>
        </xdr:cNvPr>
        <xdr:cNvPicPr>
          <a:picLocks noChangeAspect="1"/>
        </xdr:cNvPicPr>
      </xdr:nvPicPr>
      <xdr:blipFill>
        <a:blip xmlns:r="http://schemas.openxmlformats.org/officeDocument/2006/relationships" r:embed="rId250" cstate="print">
          <a:extLst>
            <a:ext uri="{28A0092B-C50C-407E-A947-70E740481C1C}">
              <a14:useLocalDpi xmlns:a14="http://schemas.microsoft.com/office/drawing/2010/main" val="0"/>
            </a:ext>
          </a:extLst>
        </a:blip>
        <a:stretch>
          <a:fillRect/>
        </a:stretch>
      </xdr:blipFill>
      <xdr:spPr>
        <a:xfrm>
          <a:off x="2457451" y="96221551"/>
          <a:ext cx="1390650" cy="1105736"/>
        </a:xfrm>
        <a:prstGeom prst="rect">
          <a:avLst/>
        </a:prstGeom>
      </xdr:spPr>
    </xdr:pic>
    <xdr:clientData/>
  </xdr:twoCellAnchor>
  <xdr:twoCellAnchor editAs="oneCell">
    <xdr:from>
      <xdr:col>2</xdr:col>
      <xdr:colOff>619127</xdr:colOff>
      <xdr:row>119</xdr:row>
      <xdr:rowOff>19051</xdr:rowOff>
    </xdr:from>
    <xdr:to>
      <xdr:col>2</xdr:col>
      <xdr:colOff>1828801</xdr:colOff>
      <xdr:row>119</xdr:row>
      <xdr:rowOff>1126110</xdr:rowOff>
    </xdr:to>
    <xdr:pic>
      <xdr:nvPicPr>
        <xdr:cNvPr id="140" name="Рисунок 139">
          <a:hlinkClick xmlns:r="http://schemas.openxmlformats.org/officeDocument/2006/relationships" r:id="rId251"/>
          <a:extLst>
            <a:ext uri="{FF2B5EF4-FFF2-40B4-BE49-F238E27FC236}">
              <a16:creationId xmlns:a16="http://schemas.microsoft.com/office/drawing/2014/main" id="{00000000-0008-0000-0900-00008C000000}"/>
            </a:ext>
          </a:extLst>
        </xdr:cNvPr>
        <xdr:cNvPicPr>
          <a:picLocks noChangeAspect="1"/>
        </xdr:cNvPicPr>
      </xdr:nvPicPr>
      <xdr:blipFill>
        <a:blip xmlns:r="http://schemas.openxmlformats.org/officeDocument/2006/relationships" r:embed="rId252" cstate="print">
          <a:extLst>
            <a:ext uri="{28A0092B-C50C-407E-A947-70E740481C1C}">
              <a14:useLocalDpi xmlns:a14="http://schemas.microsoft.com/office/drawing/2010/main" val="0"/>
            </a:ext>
          </a:extLst>
        </a:blip>
        <a:stretch>
          <a:fillRect/>
        </a:stretch>
      </xdr:blipFill>
      <xdr:spPr>
        <a:xfrm>
          <a:off x="2524127" y="90506551"/>
          <a:ext cx="1209674" cy="1107059"/>
        </a:xfrm>
        <a:prstGeom prst="rect">
          <a:avLst/>
        </a:prstGeom>
      </xdr:spPr>
    </xdr:pic>
    <xdr:clientData/>
  </xdr:twoCellAnchor>
  <xdr:twoCellAnchor editAs="oneCell">
    <xdr:from>
      <xdr:col>2</xdr:col>
      <xdr:colOff>666750</xdr:colOff>
      <xdr:row>120</xdr:row>
      <xdr:rowOff>19050</xdr:rowOff>
    </xdr:from>
    <xdr:to>
      <xdr:col>2</xdr:col>
      <xdr:colOff>1781175</xdr:colOff>
      <xdr:row>120</xdr:row>
      <xdr:rowOff>1140807</xdr:rowOff>
    </xdr:to>
    <xdr:pic>
      <xdr:nvPicPr>
        <xdr:cNvPr id="143" name="Рисунок 142">
          <a:hlinkClick xmlns:r="http://schemas.openxmlformats.org/officeDocument/2006/relationships" r:id="rId253"/>
          <a:extLst>
            <a:ext uri="{FF2B5EF4-FFF2-40B4-BE49-F238E27FC236}">
              <a16:creationId xmlns:a16="http://schemas.microsoft.com/office/drawing/2014/main" id="{00000000-0008-0000-0900-00008F000000}"/>
            </a:ext>
          </a:extLst>
        </xdr:cNvPr>
        <xdr:cNvPicPr>
          <a:picLocks noChangeAspect="1"/>
        </xdr:cNvPicPr>
      </xdr:nvPicPr>
      <xdr:blipFill>
        <a:blip xmlns:r="http://schemas.openxmlformats.org/officeDocument/2006/relationships" r:embed="rId254" cstate="print">
          <a:extLst>
            <a:ext uri="{28A0092B-C50C-407E-A947-70E740481C1C}">
              <a14:useLocalDpi xmlns:a14="http://schemas.microsoft.com/office/drawing/2010/main" val="0"/>
            </a:ext>
          </a:extLst>
        </a:blip>
        <a:stretch>
          <a:fillRect/>
        </a:stretch>
      </xdr:blipFill>
      <xdr:spPr>
        <a:xfrm>
          <a:off x="2571750" y="91649550"/>
          <a:ext cx="1114425" cy="1121757"/>
        </a:xfrm>
        <a:prstGeom prst="rect">
          <a:avLst/>
        </a:prstGeom>
      </xdr:spPr>
    </xdr:pic>
    <xdr:clientData/>
  </xdr:twoCellAnchor>
  <xdr:twoCellAnchor editAs="oneCell">
    <xdr:from>
      <xdr:col>2</xdr:col>
      <xdr:colOff>657225</xdr:colOff>
      <xdr:row>121</xdr:row>
      <xdr:rowOff>19050</xdr:rowOff>
    </xdr:from>
    <xdr:to>
      <xdr:col>2</xdr:col>
      <xdr:colOff>1771650</xdr:colOff>
      <xdr:row>121</xdr:row>
      <xdr:rowOff>1140807</xdr:rowOff>
    </xdr:to>
    <xdr:pic>
      <xdr:nvPicPr>
        <xdr:cNvPr id="204" name="Рисунок 203">
          <a:hlinkClick xmlns:r="http://schemas.openxmlformats.org/officeDocument/2006/relationships" r:id="rId255"/>
          <a:extLst>
            <a:ext uri="{FF2B5EF4-FFF2-40B4-BE49-F238E27FC236}">
              <a16:creationId xmlns:a16="http://schemas.microsoft.com/office/drawing/2014/main" id="{00000000-0008-0000-0900-0000CC000000}"/>
            </a:ext>
          </a:extLst>
        </xdr:cNvPr>
        <xdr:cNvPicPr>
          <a:picLocks noChangeAspect="1"/>
        </xdr:cNvPicPr>
      </xdr:nvPicPr>
      <xdr:blipFill>
        <a:blip xmlns:r="http://schemas.openxmlformats.org/officeDocument/2006/relationships" r:embed="rId254" cstate="print">
          <a:extLst>
            <a:ext uri="{28A0092B-C50C-407E-A947-70E740481C1C}">
              <a14:useLocalDpi xmlns:a14="http://schemas.microsoft.com/office/drawing/2010/main" val="0"/>
            </a:ext>
          </a:extLst>
        </a:blip>
        <a:stretch>
          <a:fillRect/>
        </a:stretch>
      </xdr:blipFill>
      <xdr:spPr>
        <a:xfrm>
          <a:off x="2562225" y="92792550"/>
          <a:ext cx="1114425" cy="1121757"/>
        </a:xfrm>
        <a:prstGeom prst="rect">
          <a:avLst/>
        </a:prstGeom>
      </xdr:spPr>
    </xdr:pic>
    <xdr:clientData/>
  </xdr:twoCellAnchor>
  <xdr:twoCellAnchor editAs="oneCell">
    <xdr:from>
      <xdr:col>2</xdr:col>
      <xdr:colOff>657225</xdr:colOff>
      <xdr:row>122</xdr:row>
      <xdr:rowOff>19050</xdr:rowOff>
    </xdr:from>
    <xdr:to>
      <xdr:col>2</xdr:col>
      <xdr:colOff>1771650</xdr:colOff>
      <xdr:row>122</xdr:row>
      <xdr:rowOff>1140807</xdr:rowOff>
    </xdr:to>
    <xdr:pic>
      <xdr:nvPicPr>
        <xdr:cNvPr id="205" name="Рисунок 204">
          <a:hlinkClick xmlns:r="http://schemas.openxmlformats.org/officeDocument/2006/relationships" r:id="rId256"/>
          <a:extLst>
            <a:ext uri="{FF2B5EF4-FFF2-40B4-BE49-F238E27FC236}">
              <a16:creationId xmlns:a16="http://schemas.microsoft.com/office/drawing/2014/main" id="{00000000-0008-0000-0900-0000CD000000}"/>
            </a:ext>
          </a:extLst>
        </xdr:cNvPr>
        <xdr:cNvPicPr>
          <a:picLocks noChangeAspect="1"/>
        </xdr:cNvPicPr>
      </xdr:nvPicPr>
      <xdr:blipFill>
        <a:blip xmlns:r="http://schemas.openxmlformats.org/officeDocument/2006/relationships" r:embed="rId254" cstate="print">
          <a:extLst>
            <a:ext uri="{28A0092B-C50C-407E-A947-70E740481C1C}">
              <a14:useLocalDpi xmlns:a14="http://schemas.microsoft.com/office/drawing/2010/main" val="0"/>
            </a:ext>
          </a:extLst>
        </a:blip>
        <a:stretch>
          <a:fillRect/>
        </a:stretch>
      </xdr:blipFill>
      <xdr:spPr>
        <a:xfrm>
          <a:off x="2562225" y="93935550"/>
          <a:ext cx="1114425" cy="1121757"/>
        </a:xfrm>
        <a:prstGeom prst="rect">
          <a:avLst/>
        </a:prstGeom>
      </xdr:spPr>
    </xdr:pic>
    <xdr:clientData/>
  </xdr:twoCellAnchor>
  <xdr:twoCellAnchor editAs="oneCell">
    <xdr:from>
      <xdr:col>2</xdr:col>
      <xdr:colOff>533401</xdr:colOff>
      <xdr:row>123</xdr:row>
      <xdr:rowOff>28576</xdr:rowOff>
    </xdr:from>
    <xdr:to>
      <xdr:col>2</xdr:col>
      <xdr:colOff>1905000</xdr:colOff>
      <xdr:row>123</xdr:row>
      <xdr:rowOff>1128993</xdr:rowOff>
    </xdr:to>
    <xdr:pic>
      <xdr:nvPicPr>
        <xdr:cNvPr id="148" name="Рисунок 147">
          <a:hlinkClick xmlns:r="http://schemas.openxmlformats.org/officeDocument/2006/relationships" r:id="rId257"/>
          <a:extLst>
            <a:ext uri="{FF2B5EF4-FFF2-40B4-BE49-F238E27FC236}">
              <a16:creationId xmlns:a16="http://schemas.microsoft.com/office/drawing/2014/main" id="{00000000-0008-0000-0900-000094000000}"/>
            </a:ext>
          </a:extLst>
        </xdr:cNvPr>
        <xdr:cNvPicPr>
          <a:picLocks noChangeAspect="1"/>
        </xdr:cNvPicPr>
      </xdr:nvPicPr>
      <xdr:blipFill>
        <a:blip xmlns:r="http://schemas.openxmlformats.org/officeDocument/2006/relationships" r:embed="rId258" cstate="print">
          <a:extLst>
            <a:ext uri="{28A0092B-C50C-407E-A947-70E740481C1C}">
              <a14:useLocalDpi xmlns:a14="http://schemas.microsoft.com/office/drawing/2010/main" val="0"/>
            </a:ext>
          </a:extLst>
        </a:blip>
        <a:stretch>
          <a:fillRect/>
        </a:stretch>
      </xdr:blipFill>
      <xdr:spPr>
        <a:xfrm>
          <a:off x="2438401" y="95088076"/>
          <a:ext cx="1371599" cy="1100417"/>
        </a:xfrm>
        <a:prstGeom prst="rect">
          <a:avLst/>
        </a:prstGeom>
      </xdr:spPr>
    </xdr:pic>
    <xdr:clientData/>
  </xdr:twoCellAnchor>
  <xdr:twoCellAnchor editAs="oneCell">
    <xdr:from>
      <xdr:col>2</xdr:col>
      <xdr:colOff>123826</xdr:colOff>
      <xdr:row>125</xdr:row>
      <xdr:rowOff>161925</xdr:rowOff>
    </xdr:from>
    <xdr:to>
      <xdr:col>2</xdr:col>
      <xdr:colOff>2315112</xdr:colOff>
      <xdr:row>125</xdr:row>
      <xdr:rowOff>1028700</xdr:rowOff>
    </xdr:to>
    <xdr:pic>
      <xdr:nvPicPr>
        <xdr:cNvPr id="149" name="Рисунок 148">
          <a:hlinkClick xmlns:r="http://schemas.openxmlformats.org/officeDocument/2006/relationships" r:id="rId259"/>
          <a:extLst>
            <a:ext uri="{FF2B5EF4-FFF2-40B4-BE49-F238E27FC236}">
              <a16:creationId xmlns:a16="http://schemas.microsoft.com/office/drawing/2014/main" id="{00000000-0008-0000-0900-000095000000}"/>
            </a:ext>
          </a:extLst>
        </xdr:cNvPr>
        <xdr:cNvPicPr>
          <a:picLocks noChangeAspect="1"/>
        </xdr:cNvPicPr>
      </xdr:nvPicPr>
      <xdr:blipFill>
        <a:blip xmlns:r="http://schemas.openxmlformats.org/officeDocument/2006/relationships" r:embed="rId260" cstate="print">
          <a:extLst>
            <a:ext uri="{28A0092B-C50C-407E-A947-70E740481C1C}">
              <a14:useLocalDpi xmlns:a14="http://schemas.microsoft.com/office/drawing/2010/main" val="0"/>
            </a:ext>
          </a:extLst>
        </a:blip>
        <a:stretch>
          <a:fillRect/>
        </a:stretch>
      </xdr:blipFill>
      <xdr:spPr>
        <a:xfrm>
          <a:off x="2028826" y="97507425"/>
          <a:ext cx="2191286" cy="866775"/>
        </a:xfrm>
        <a:prstGeom prst="rect">
          <a:avLst/>
        </a:prstGeom>
      </xdr:spPr>
    </xdr:pic>
    <xdr:clientData/>
  </xdr:twoCellAnchor>
  <xdr:twoCellAnchor editAs="oneCell">
    <xdr:from>
      <xdr:col>1</xdr:col>
      <xdr:colOff>1095375</xdr:colOff>
      <xdr:row>2</xdr:row>
      <xdr:rowOff>57150</xdr:rowOff>
    </xdr:from>
    <xdr:to>
      <xdr:col>2</xdr:col>
      <xdr:colOff>762000</xdr:colOff>
      <xdr:row>4</xdr:row>
      <xdr:rowOff>219075</xdr:rowOff>
    </xdr:to>
    <xdr:pic>
      <xdr:nvPicPr>
        <xdr:cNvPr id="16" name="Рисунок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261">
          <a:extLst>
            <a:ext uri="{28A0092B-C50C-407E-A947-70E740481C1C}">
              <a14:useLocalDpi xmlns:a14="http://schemas.microsoft.com/office/drawing/2010/main" val="0"/>
            </a:ext>
          </a:extLst>
        </a:blip>
        <a:stretch>
          <a:fillRect/>
        </a:stretch>
      </xdr:blipFill>
      <xdr:spPr>
        <a:xfrm>
          <a:off x="1152525" y="342900"/>
          <a:ext cx="1514475" cy="619125"/>
        </a:xfrm>
        <a:prstGeom prst="rect">
          <a:avLst/>
        </a:prstGeom>
      </xdr:spPr>
    </xdr:pic>
    <xdr:clientData/>
  </xdr:twoCellAnchor>
  <xdr:twoCellAnchor editAs="oneCell">
    <xdr:from>
      <xdr:col>1</xdr:col>
      <xdr:colOff>0</xdr:colOff>
      <xdr:row>81</xdr:row>
      <xdr:rowOff>0</xdr:rowOff>
    </xdr:from>
    <xdr:to>
      <xdr:col>1</xdr:col>
      <xdr:colOff>666750</xdr:colOff>
      <xdr:row>81</xdr:row>
      <xdr:rowOff>666750</xdr:rowOff>
    </xdr:to>
    <xdr:pic>
      <xdr:nvPicPr>
        <xdr:cNvPr id="206" name="Рисунок 205">
          <a:extLst>
            <a:ext uri="{FF2B5EF4-FFF2-40B4-BE49-F238E27FC236}">
              <a16:creationId xmlns:a16="http://schemas.microsoft.com/office/drawing/2014/main" id="{00000000-0008-0000-0900-0000CE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56835675"/>
          <a:ext cx="666750" cy="666750"/>
        </a:xfrm>
        <a:prstGeom prst="rect">
          <a:avLst/>
        </a:prstGeom>
      </xdr:spPr>
    </xdr:pic>
    <xdr:clientData/>
  </xdr:twoCellAnchor>
  <xdr:twoCellAnchor editAs="oneCell">
    <xdr:from>
      <xdr:col>1</xdr:col>
      <xdr:colOff>0</xdr:colOff>
      <xdr:row>9</xdr:row>
      <xdr:rowOff>9525</xdr:rowOff>
    </xdr:from>
    <xdr:to>
      <xdr:col>1</xdr:col>
      <xdr:colOff>666750</xdr:colOff>
      <xdr:row>9</xdr:row>
      <xdr:rowOff>676275</xdr:rowOff>
    </xdr:to>
    <xdr:pic>
      <xdr:nvPicPr>
        <xdr:cNvPr id="207" name="Рисунок 206">
          <a:extLst>
            <a:ext uri="{FF2B5EF4-FFF2-40B4-BE49-F238E27FC236}">
              <a16:creationId xmlns:a16="http://schemas.microsoft.com/office/drawing/2014/main" id="{00000000-0008-0000-0900-0000CF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5610225"/>
          <a:ext cx="666750" cy="666750"/>
        </a:xfrm>
        <a:prstGeom prst="rect">
          <a:avLst/>
        </a:prstGeom>
      </xdr:spPr>
    </xdr:pic>
    <xdr:clientData/>
  </xdr:twoCellAnchor>
  <xdr:twoCellAnchor editAs="oneCell">
    <xdr:from>
      <xdr:col>2</xdr:col>
      <xdr:colOff>990602</xdr:colOff>
      <xdr:row>9</xdr:row>
      <xdr:rowOff>19050</xdr:rowOff>
    </xdr:from>
    <xdr:to>
      <xdr:col>2</xdr:col>
      <xdr:colOff>1935406</xdr:colOff>
      <xdr:row>9</xdr:row>
      <xdr:rowOff>1895475</xdr:rowOff>
    </xdr:to>
    <xdr:pic>
      <xdr:nvPicPr>
        <xdr:cNvPr id="18" name="Рисунок 17">
          <a:hlinkClick xmlns:r="http://schemas.openxmlformats.org/officeDocument/2006/relationships" r:id="rId262"/>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263" cstate="print">
          <a:extLst>
            <a:ext uri="{28A0092B-C50C-407E-A947-70E740481C1C}">
              <a14:useLocalDpi xmlns:a14="http://schemas.microsoft.com/office/drawing/2010/main" val="0"/>
            </a:ext>
          </a:extLst>
        </a:blip>
        <a:stretch>
          <a:fillRect/>
        </a:stretch>
      </xdr:blipFill>
      <xdr:spPr>
        <a:xfrm>
          <a:off x="2876552" y="1533525"/>
          <a:ext cx="944804" cy="1876425"/>
        </a:xfrm>
        <a:prstGeom prst="rect">
          <a:avLst/>
        </a:prstGeom>
      </xdr:spPr>
    </xdr:pic>
    <xdr:clientData/>
  </xdr:twoCellAnchor>
  <xdr:twoCellAnchor editAs="oneCell">
    <xdr:from>
      <xdr:col>1</xdr:col>
      <xdr:colOff>0</xdr:colOff>
      <xdr:row>55</xdr:row>
      <xdr:rowOff>0</xdr:rowOff>
    </xdr:from>
    <xdr:to>
      <xdr:col>1</xdr:col>
      <xdr:colOff>666750</xdr:colOff>
      <xdr:row>55</xdr:row>
      <xdr:rowOff>666750</xdr:rowOff>
    </xdr:to>
    <xdr:pic>
      <xdr:nvPicPr>
        <xdr:cNvPr id="208" name="Рисунок 207">
          <a:extLst>
            <a:ext uri="{FF2B5EF4-FFF2-40B4-BE49-F238E27FC236}">
              <a16:creationId xmlns:a16="http://schemas.microsoft.com/office/drawing/2014/main" id="{00000000-0008-0000-0900-0000D0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59035950"/>
          <a:ext cx="666750" cy="666750"/>
        </a:xfrm>
        <a:prstGeom prst="rect">
          <a:avLst/>
        </a:prstGeom>
      </xdr:spPr>
    </xdr:pic>
    <xdr:clientData/>
  </xdr:twoCellAnchor>
  <xdr:twoCellAnchor editAs="oneCell">
    <xdr:from>
      <xdr:col>2</xdr:col>
      <xdr:colOff>390525</xdr:colOff>
      <xdr:row>55</xdr:row>
      <xdr:rowOff>28576</xdr:rowOff>
    </xdr:from>
    <xdr:to>
      <xdr:col>2</xdr:col>
      <xdr:colOff>1994412</xdr:colOff>
      <xdr:row>55</xdr:row>
      <xdr:rowOff>1133476</xdr:rowOff>
    </xdr:to>
    <xdr:pic>
      <xdr:nvPicPr>
        <xdr:cNvPr id="25" name="Рисунок 24">
          <a:extLst>
            <a:ext uri="{FF2B5EF4-FFF2-40B4-BE49-F238E27FC236}">
              <a16:creationId xmlns:a16="http://schemas.microsoft.com/office/drawing/2014/main" id="{00000000-0008-0000-0900-000019000000}"/>
            </a:ext>
          </a:extLst>
        </xdr:cNvPr>
        <xdr:cNvPicPr>
          <a:picLocks noChangeAspect="1"/>
        </xdr:cNvPicPr>
      </xdr:nvPicPr>
      <xdr:blipFill>
        <a:blip xmlns:r="http://schemas.openxmlformats.org/officeDocument/2006/relationships" r:embed="rId264">
          <a:extLst>
            <a:ext uri="{28A0092B-C50C-407E-A947-70E740481C1C}">
              <a14:useLocalDpi xmlns:a14="http://schemas.microsoft.com/office/drawing/2010/main" val="0"/>
            </a:ext>
          </a:extLst>
        </a:blip>
        <a:stretch>
          <a:fillRect/>
        </a:stretch>
      </xdr:blipFill>
      <xdr:spPr>
        <a:xfrm>
          <a:off x="2276475" y="41652826"/>
          <a:ext cx="1603887" cy="1104900"/>
        </a:xfrm>
        <a:prstGeom prst="rect">
          <a:avLst/>
        </a:prstGeom>
      </xdr:spPr>
    </xdr:pic>
    <xdr:clientData/>
  </xdr:twoCellAnchor>
  <xdr:twoCellAnchor editAs="oneCell">
    <xdr:from>
      <xdr:col>1</xdr:col>
      <xdr:colOff>0</xdr:colOff>
      <xdr:row>46</xdr:row>
      <xdr:rowOff>0</xdr:rowOff>
    </xdr:from>
    <xdr:to>
      <xdr:col>1</xdr:col>
      <xdr:colOff>666750</xdr:colOff>
      <xdr:row>46</xdr:row>
      <xdr:rowOff>666750</xdr:rowOff>
    </xdr:to>
    <xdr:pic>
      <xdr:nvPicPr>
        <xdr:cNvPr id="209" name="Рисунок 208">
          <a:extLst>
            <a:ext uri="{FF2B5EF4-FFF2-40B4-BE49-F238E27FC236}">
              <a16:creationId xmlns:a16="http://schemas.microsoft.com/office/drawing/2014/main" id="{00000000-0008-0000-0900-0000D1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37052250"/>
          <a:ext cx="666750" cy="666750"/>
        </a:xfrm>
        <a:prstGeom prst="rect">
          <a:avLst/>
        </a:prstGeom>
      </xdr:spPr>
    </xdr:pic>
    <xdr:clientData/>
  </xdr:twoCellAnchor>
  <xdr:twoCellAnchor editAs="oneCell">
    <xdr:from>
      <xdr:col>1</xdr:col>
      <xdr:colOff>0</xdr:colOff>
      <xdr:row>47</xdr:row>
      <xdr:rowOff>0</xdr:rowOff>
    </xdr:from>
    <xdr:to>
      <xdr:col>1</xdr:col>
      <xdr:colOff>666750</xdr:colOff>
      <xdr:row>47</xdr:row>
      <xdr:rowOff>666750</xdr:rowOff>
    </xdr:to>
    <xdr:pic>
      <xdr:nvPicPr>
        <xdr:cNvPr id="210" name="Рисунок 209">
          <a:extLst>
            <a:ext uri="{FF2B5EF4-FFF2-40B4-BE49-F238E27FC236}">
              <a16:creationId xmlns:a16="http://schemas.microsoft.com/office/drawing/2014/main" id="{00000000-0008-0000-0900-0000D2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37052250"/>
          <a:ext cx="666750" cy="666750"/>
        </a:xfrm>
        <a:prstGeom prst="rect">
          <a:avLst/>
        </a:prstGeom>
      </xdr:spPr>
    </xdr:pic>
    <xdr:clientData/>
  </xdr:twoCellAnchor>
  <xdr:twoCellAnchor editAs="oneCell">
    <xdr:from>
      <xdr:col>2</xdr:col>
      <xdr:colOff>876300</xdr:colOff>
      <xdr:row>46</xdr:row>
      <xdr:rowOff>9526</xdr:rowOff>
    </xdr:from>
    <xdr:to>
      <xdr:col>2</xdr:col>
      <xdr:colOff>1476375</xdr:colOff>
      <xdr:row>46</xdr:row>
      <xdr:rowOff>1131288</xdr:rowOff>
    </xdr:to>
    <xdr:pic>
      <xdr:nvPicPr>
        <xdr:cNvPr id="26" name="Рисунок 25">
          <a:extLst>
            <a:ext uri="{FF2B5EF4-FFF2-40B4-BE49-F238E27FC236}">
              <a16:creationId xmlns:a16="http://schemas.microsoft.com/office/drawing/2014/main" id="{00000000-0008-0000-0900-00001A000000}"/>
            </a:ext>
          </a:extLst>
        </xdr:cNvPr>
        <xdr:cNvPicPr>
          <a:picLocks noChangeAspect="1"/>
        </xdr:cNvPicPr>
      </xdr:nvPicPr>
      <xdr:blipFill>
        <a:blip xmlns:r="http://schemas.openxmlformats.org/officeDocument/2006/relationships" r:embed="rId265" cstate="print">
          <a:extLst>
            <a:ext uri="{28A0092B-C50C-407E-A947-70E740481C1C}">
              <a14:useLocalDpi xmlns:a14="http://schemas.microsoft.com/office/drawing/2010/main" val="0"/>
            </a:ext>
          </a:extLst>
        </a:blip>
        <a:stretch>
          <a:fillRect/>
        </a:stretch>
      </xdr:blipFill>
      <xdr:spPr>
        <a:xfrm>
          <a:off x="2762250" y="34775776"/>
          <a:ext cx="600075" cy="1121762"/>
        </a:xfrm>
        <a:prstGeom prst="rect">
          <a:avLst/>
        </a:prstGeom>
      </xdr:spPr>
    </xdr:pic>
    <xdr:clientData/>
  </xdr:twoCellAnchor>
  <xdr:twoCellAnchor editAs="oneCell">
    <xdr:from>
      <xdr:col>2</xdr:col>
      <xdr:colOff>876301</xdr:colOff>
      <xdr:row>47</xdr:row>
      <xdr:rowOff>9526</xdr:rowOff>
    </xdr:from>
    <xdr:to>
      <xdr:col>2</xdr:col>
      <xdr:colOff>1487271</xdr:colOff>
      <xdr:row>48</xdr:row>
      <xdr:rowOff>0</xdr:rowOff>
    </xdr:to>
    <xdr:pic>
      <xdr:nvPicPr>
        <xdr:cNvPr id="27" name="Рисунок 26">
          <a:extLst>
            <a:ext uri="{FF2B5EF4-FFF2-40B4-BE49-F238E27FC236}">
              <a16:creationId xmlns:a16="http://schemas.microsoft.com/office/drawing/2014/main" id="{00000000-0008-0000-0900-00001B000000}"/>
            </a:ext>
          </a:extLst>
        </xdr:cNvPr>
        <xdr:cNvPicPr>
          <a:picLocks noChangeAspect="1"/>
        </xdr:cNvPicPr>
      </xdr:nvPicPr>
      <xdr:blipFill>
        <a:blip xmlns:r="http://schemas.openxmlformats.org/officeDocument/2006/relationships" r:embed="rId266" cstate="print">
          <a:extLst>
            <a:ext uri="{28A0092B-C50C-407E-A947-70E740481C1C}">
              <a14:useLocalDpi xmlns:a14="http://schemas.microsoft.com/office/drawing/2010/main" val="0"/>
            </a:ext>
          </a:extLst>
        </a:blip>
        <a:stretch>
          <a:fillRect/>
        </a:stretch>
      </xdr:blipFill>
      <xdr:spPr>
        <a:xfrm>
          <a:off x="2762251" y="35918776"/>
          <a:ext cx="610970" cy="1133474"/>
        </a:xfrm>
        <a:prstGeom prst="rect">
          <a:avLst/>
        </a:prstGeom>
      </xdr:spPr>
    </xdr:pic>
    <xdr:clientData/>
  </xdr:twoCellAnchor>
  <xdr:twoCellAnchor editAs="oneCell">
    <xdr:from>
      <xdr:col>1</xdr:col>
      <xdr:colOff>0</xdr:colOff>
      <xdr:row>10</xdr:row>
      <xdr:rowOff>9525</xdr:rowOff>
    </xdr:from>
    <xdr:to>
      <xdr:col>1</xdr:col>
      <xdr:colOff>666750</xdr:colOff>
      <xdr:row>10</xdr:row>
      <xdr:rowOff>676275</xdr:rowOff>
    </xdr:to>
    <xdr:pic>
      <xdr:nvPicPr>
        <xdr:cNvPr id="194" name="Рисунок 193">
          <a:extLst>
            <a:ext uri="{FF2B5EF4-FFF2-40B4-BE49-F238E27FC236}">
              <a16:creationId xmlns:a16="http://schemas.microsoft.com/office/drawing/2014/main" id="{00000000-0008-0000-0900-0000C2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1524000"/>
          <a:ext cx="666750" cy="666750"/>
        </a:xfrm>
        <a:prstGeom prst="rect">
          <a:avLst/>
        </a:prstGeom>
      </xdr:spPr>
    </xdr:pic>
    <xdr:clientData/>
  </xdr:twoCellAnchor>
  <xdr:twoCellAnchor editAs="oneCell">
    <xdr:from>
      <xdr:col>2</xdr:col>
      <xdr:colOff>952500</xdr:colOff>
      <xdr:row>10</xdr:row>
      <xdr:rowOff>38101</xdr:rowOff>
    </xdr:from>
    <xdr:to>
      <xdr:col>2</xdr:col>
      <xdr:colOff>1441093</xdr:colOff>
      <xdr:row>10</xdr:row>
      <xdr:rowOff>1866900</xdr:rowOff>
    </xdr:to>
    <xdr:pic>
      <xdr:nvPicPr>
        <xdr:cNvPr id="28" name="Рисунок 27">
          <a:extLst>
            <a:ext uri="{FF2B5EF4-FFF2-40B4-BE49-F238E27FC236}">
              <a16:creationId xmlns:a16="http://schemas.microsoft.com/office/drawing/2014/main" id="{00000000-0008-0000-0900-00001C000000}"/>
            </a:ext>
          </a:extLst>
        </xdr:cNvPr>
        <xdr:cNvPicPr>
          <a:picLocks noChangeAspect="1"/>
        </xdr:cNvPicPr>
      </xdr:nvPicPr>
      <xdr:blipFill>
        <a:blip xmlns:r="http://schemas.openxmlformats.org/officeDocument/2006/relationships" r:embed="rId267" cstate="print">
          <a:extLst>
            <a:ext uri="{28A0092B-C50C-407E-A947-70E740481C1C}">
              <a14:useLocalDpi xmlns:a14="http://schemas.microsoft.com/office/drawing/2010/main" val="0"/>
            </a:ext>
          </a:extLst>
        </a:blip>
        <a:stretch>
          <a:fillRect/>
        </a:stretch>
      </xdr:blipFill>
      <xdr:spPr>
        <a:xfrm>
          <a:off x="2838450" y="3457576"/>
          <a:ext cx="488593" cy="1828799"/>
        </a:xfrm>
        <a:prstGeom prst="rect">
          <a:avLst/>
        </a:prstGeom>
      </xdr:spPr>
    </xdr:pic>
    <xdr:clientData/>
  </xdr:twoCellAnchor>
  <xdr:twoCellAnchor editAs="oneCell">
    <xdr:from>
      <xdr:col>1</xdr:col>
      <xdr:colOff>0</xdr:colOff>
      <xdr:row>80</xdr:row>
      <xdr:rowOff>0</xdr:rowOff>
    </xdr:from>
    <xdr:to>
      <xdr:col>1</xdr:col>
      <xdr:colOff>666750</xdr:colOff>
      <xdr:row>80</xdr:row>
      <xdr:rowOff>666750</xdr:rowOff>
    </xdr:to>
    <xdr:pic>
      <xdr:nvPicPr>
        <xdr:cNvPr id="211" name="Рисунок 210">
          <a:extLst>
            <a:ext uri="{FF2B5EF4-FFF2-40B4-BE49-F238E27FC236}">
              <a16:creationId xmlns:a16="http://schemas.microsoft.com/office/drawing/2014/main" id="{00000000-0008-0000-0900-0000D3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65112900"/>
          <a:ext cx="666750" cy="666750"/>
        </a:xfrm>
        <a:prstGeom prst="rect">
          <a:avLst/>
        </a:prstGeom>
      </xdr:spPr>
    </xdr:pic>
    <xdr:clientData/>
  </xdr:twoCellAnchor>
  <xdr:twoCellAnchor editAs="oneCell">
    <xdr:from>
      <xdr:col>1</xdr:col>
      <xdr:colOff>0</xdr:colOff>
      <xdr:row>75</xdr:row>
      <xdr:rowOff>0</xdr:rowOff>
    </xdr:from>
    <xdr:to>
      <xdr:col>1</xdr:col>
      <xdr:colOff>666750</xdr:colOff>
      <xdr:row>75</xdr:row>
      <xdr:rowOff>666750</xdr:rowOff>
    </xdr:to>
    <xdr:pic>
      <xdr:nvPicPr>
        <xdr:cNvPr id="212" name="Рисунок 211">
          <a:extLst>
            <a:ext uri="{FF2B5EF4-FFF2-40B4-BE49-F238E27FC236}">
              <a16:creationId xmlns:a16="http://schemas.microsoft.com/office/drawing/2014/main" id="{00000000-0008-0000-0900-0000D4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63093600"/>
          <a:ext cx="666750" cy="666750"/>
        </a:xfrm>
        <a:prstGeom prst="rect">
          <a:avLst/>
        </a:prstGeom>
      </xdr:spPr>
    </xdr:pic>
    <xdr:clientData/>
  </xdr:twoCellAnchor>
  <xdr:twoCellAnchor editAs="oneCell">
    <xdr:from>
      <xdr:col>2</xdr:col>
      <xdr:colOff>542925</xdr:colOff>
      <xdr:row>75</xdr:row>
      <xdr:rowOff>19050</xdr:rowOff>
    </xdr:from>
    <xdr:to>
      <xdr:col>2</xdr:col>
      <xdr:colOff>1831625</xdr:colOff>
      <xdr:row>75</xdr:row>
      <xdr:rowOff>1000125</xdr:rowOff>
    </xdr:to>
    <xdr:pic>
      <xdr:nvPicPr>
        <xdr:cNvPr id="30" name="Рисунок 29">
          <a:hlinkClick xmlns:r="http://schemas.openxmlformats.org/officeDocument/2006/relationships" r:id="rId268"/>
          <a:extLst>
            <a:ext uri="{FF2B5EF4-FFF2-40B4-BE49-F238E27FC236}">
              <a16:creationId xmlns:a16="http://schemas.microsoft.com/office/drawing/2014/main" id="{00000000-0008-0000-0900-00001E000000}"/>
            </a:ext>
          </a:extLst>
        </xdr:cNvPr>
        <xdr:cNvPicPr>
          <a:picLocks noChangeAspect="1"/>
        </xdr:cNvPicPr>
      </xdr:nvPicPr>
      <xdr:blipFill>
        <a:blip xmlns:r="http://schemas.openxmlformats.org/officeDocument/2006/relationships" r:embed="rId269" cstate="print">
          <a:extLst>
            <a:ext uri="{28A0092B-C50C-407E-A947-70E740481C1C}">
              <a14:useLocalDpi xmlns:a14="http://schemas.microsoft.com/office/drawing/2010/main" val="0"/>
            </a:ext>
          </a:extLst>
        </a:blip>
        <a:stretch>
          <a:fillRect/>
        </a:stretch>
      </xdr:blipFill>
      <xdr:spPr>
        <a:xfrm>
          <a:off x="2428875" y="68694300"/>
          <a:ext cx="1288700" cy="981075"/>
        </a:xfrm>
        <a:prstGeom prst="rect">
          <a:avLst/>
        </a:prstGeom>
      </xdr:spPr>
    </xdr:pic>
    <xdr:clientData/>
  </xdr:twoCellAnchor>
  <xdr:twoCellAnchor editAs="oneCell">
    <xdr:from>
      <xdr:col>1</xdr:col>
      <xdr:colOff>0</xdr:colOff>
      <xdr:row>153</xdr:row>
      <xdr:rowOff>9525</xdr:rowOff>
    </xdr:from>
    <xdr:to>
      <xdr:col>1</xdr:col>
      <xdr:colOff>666750</xdr:colOff>
      <xdr:row>153</xdr:row>
      <xdr:rowOff>676275</xdr:rowOff>
    </xdr:to>
    <xdr:pic>
      <xdr:nvPicPr>
        <xdr:cNvPr id="213" name="Рисунок 212">
          <a:extLst>
            <a:ext uri="{FF2B5EF4-FFF2-40B4-BE49-F238E27FC236}">
              <a16:creationId xmlns:a16="http://schemas.microsoft.com/office/drawing/2014/main" id="{00000000-0008-0000-0900-0000D5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135521700"/>
          <a:ext cx="666750" cy="666750"/>
        </a:xfrm>
        <a:prstGeom prst="rect">
          <a:avLst/>
        </a:prstGeom>
      </xdr:spPr>
    </xdr:pic>
    <xdr:clientData/>
  </xdr:twoCellAnchor>
  <xdr:twoCellAnchor editAs="oneCell">
    <xdr:from>
      <xdr:col>2</xdr:col>
      <xdr:colOff>552450</xdr:colOff>
      <xdr:row>153</xdr:row>
      <xdr:rowOff>19050</xdr:rowOff>
    </xdr:from>
    <xdr:to>
      <xdr:col>2</xdr:col>
      <xdr:colOff>1876425</xdr:colOff>
      <xdr:row>154</xdr:row>
      <xdr:rowOff>3477</xdr:rowOff>
    </xdr:to>
    <xdr:pic>
      <xdr:nvPicPr>
        <xdr:cNvPr id="63" name="Рисунок 62">
          <a:hlinkClick xmlns:r="http://schemas.openxmlformats.org/officeDocument/2006/relationships" r:id="rId270"/>
          <a:extLst>
            <a:ext uri="{FF2B5EF4-FFF2-40B4-BE49-F238E27FC236}">
              <a16:creationId xmlns:a16="http://schemas.microsoft.com/office/drawing/2014/main" id="{00000000-0008-0000-0900-00003F000000}"/>
            </a:ext>
          </a:extLst>
        </xdr:cNvPr>
        <xdr:cNvPicPr>
          <a:picLocks noChangeAspect="1"/>
        </xdr:cNvPicPr>
      </xdr:nvPicPr>
      <xdr:blipFill>
        <a:blip xmlns:r="http://schemas.openxmlformats.org/officeDocument/2006/relationships" r:embed="rId271" cstate="print">
          <a:extLst>
            <a:ext uri="{28A0092B-C50C-407E-A947-70E740481C1C}">
              <a14:useLocalDpi xmlns:a14="http://schemas.microsoft.com/office/drawing/2010/main" val="0"/>
            </a:ext>
          </a:extLst>
        </a:blip>
        <a:stretch>
          <a:fillRect/>
        </a:stretch>
      </xdr:blipFill>
      <xdr:spPr>
        <a:xfrm>
          <a:off x="2438400" y="131492625"/>
          <a:ext cx="1323975" cy="987727"/>
        </a:xfrm>
        <a:prstGeom prst="rect">
          <a:avLst/>
        </a:prstGeom>
      </xdr:spPr>
    </xdr:pic>
    <xdr:clientData/>
  </xdr:twoCellAnchor>
  <xdr:twoCellAnchor editAs="oneCell">
    <xdr:from>
      <xdr:col>1</xdr:col>
      <xdr:colOff>0</xdr:colOff>
      <xdr:row>164</xdr:row>
      <xdr:rowOff>9525</xdr:rowOff>
    </xdr:from>
    <xdr:to>
      <xdr:col>1</xdr:col>
      <xdr:colOff>666750</xdr:colOff>
      <xdr:row>164</xdr:row>
      <xdr:rowOff>676275</xdr:rowOff>
    </xdr:to>
    <xdr:pic>
      <xdr:nvPicPr>
        <xdr:cNvPr id="214" name="Рисунок 213">
          <a:extLst>
            <a:ext uri="{FF2B5EF4-FFF2-40B4-BE49-F238E27FC236}">
              <a16:creationId xmlns:a16="http://schemas.microsoft.com/office/drawing/2014/main" id="{00000000-0008-0000-0900-0000D6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136531350"/>
          <a:ext cx="666750" cy="666750"/>
        </a:xfrm>
        <a:prstGeom prst="rect">
          <a:avLst/>
        </a:prstGeom>
      </xdr:spPr>
    </xdr:pic>
    <xdr:clientData/>
  </xdr:twoCellAnchor>
  <xdr:twoCellAnchor editAs="oneCell">
    <xdr:from>
      <xdr:col>1</xdr:col>
      <xdr:colOff>0</xdr:colOff>
      <xdr:row>165</xdr:row>
      <xdr:rowOff>9525</xdr:rowOff>
    </xdr:from>
    <xdr:to>
      <xdr:col>1</xdr:col>
      <xdr:colOff>666750</xdr:colOff>
      <xdr:row>165</xdr:row>
      <xdr:rowOff>676275</xdr:rowOff>
    </xdr:to>
    <xdr:pic>
      <xdr:nvPicPr>
        <xdr:cNvPr id="215" name="Рисунок 214">
          <a:extLst>
            <a:ext uri="{FF2B5EF4-FFF2-40B4-BE49-F238E27FC236}">
              <a16:creationId xmlns:a16="http://schemas.microsoft.com/office/drawing/2014/main" id="{00000000-0008-0000-0900-0000D7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137541000"/>
          <a:ext cx="666750" cy="666750"/>
        </a:xfrm>
        <a:prstGeom prst="rect">
          <a:avLst/>
        </a:prstGeom>
      </xdr:spPr>
    </xdr:pic>
    <xdr:clientData/>
  </xdr:twoCellAnchor>
  <xdr:twoCellAnchor editAs="oneCell">
    <xdr:from>
      <xdr:col>2</xdr:col>
      <xdr:colOff>409575</xdr:colOff>
      <xdr:row>164</xdr:row>
      <xdr:rowOff>9525</xdr:rowOff>
    </xdr:from>
    <xdr:to>
      <xdr:col>2</xdr:col>
      <xdr:colOff>1933575</xdr:colOff>
      <xdr:row>164</xdr:row>
      <xdr:rowOff>1001478</xdr:rowOff>
    </xdr:to>
    <xdr:pic>
      <xdr:nvPicPr>
        <xdr:cNvPr id="70" name="Рисунок 69">
          <a:hlinkClick xmlns:r="http://schemas.openxmlformats.org/officeDocument/2006/relationships" r:id="rId272"/>
          <a:extLst>
            <a:ext uri="{FF2B5EF4-FFF2-40B4-BE49-F238E27FC236}">
              <a16:creationId xmlns:a16="http://schemas.microsoft.com/office/drawing/2014/main" id="{00000000-0008-0000-0900-000046000000}"/>
            </a:ext>
          </a:extLst>
        </xdr:cNvPr>
        <xdr:cNvPicPr>
          <a:picLocks noChangeAspect="1"/>
        </xdr:cNvPicPr>
      </xdr:nvPicPr>
      <xdr:blipFill>
        <a:blip xmlns:r="http://schemas.openxmlformats.org/officeDocument/2006/relationships" r:embed="rId273">
          <a:extLst>
            <a:ext uri="{28A0092B-C50C-407E-A947-70E740481C1C}">
              <a14:useLocalDpi xmlns:a14="http://schemas.microsoft.com/office/drawing/2010/main" val="0"/>
            </a:ext>
          </a:extLst>
        </a:blip>
        <a:stretch>
          <a:fillRect/>
        </a:stretch>
      </xdr:blipFill>
      <xdr:spPr>
        <a:xfrm>
          <a:off x="2295525" y="143598900"/>
          <a:ext cx="1524000" cy="991953"/>
        </a:xfrm>
        <a:prstGeom prst="rect">
          <a:avLst/>
        </a:prstGeom>
      </xdr:spPr>
    </xdr:pic>
    <xdr:clientData/>
  </xdr:twoCellAnchor>
  <xdr:twoCellAnchor editAs="oneCell">
    <xdr:from>
      <xdr:col>2</xdr:col>
      <xdr:colOff>485775</xdr:colOff>
      <xdr:row>165</xdr:row>
      <xdr:rowOff>9525</xdr:rowOff>
    </xdr:from>
    <xdr:to>
      <xdr:col>2</xdr:col>
      <xdr:colOff>1924050</xdr:colOff>
      <xdr:row>166</xdr:row>
      <xdr:rowOff>4309</xdr:rowOff>
    </xdr:to>
    <xdr:pic>
      <xdr:nvPicPr>
        <xdr:cNvPr id="128" name="Рисунок 127">
          <a:hlinkClick xmlns:r="http://schemas.openxmlformats.org/officeDocument/2006/relationships" r:id="rId274"/>
          <a:extLst>
            <a:ext uri="{FF2B5EF4-FFF2-40B4-BE49-F238E27FC236}">
              <a16:creationId xmlns:a16="http://schemas.microsoft.com/office/drawing/2014/main" id="{00000000-0008-0000-0900-000080000000}"/>
            </a:ext>
          </a:extLst>
        </xdr:cNvPr>
        <xdr:cNvPicPr>
          <a:picLocks noChangeAspect="1"/>
        </xdr:cNvPicPr>
      </xdr:nvPicPr>
      <xdr:blipFill>
        <a:blip xmlns:r="http://schemas.openxmlformats.org/officeDocument/2006/relationships" r:embed="rId275" cstate="print">
          <a:extLst>
            <a:ext uri="{28A0092B-C50C-407E-A947-70E740481C1C}">
              <a14:useLocalDpi xmlns:a14="http://schemas.microsoft.com/office/drawing/2010/main" val="0"/>
            </a:ext>
          </a:extLst>
        </a:blip>
        <a:stretch>
          <a:fillRect/>
        </a:stretch>
      </xdr:blipFill>
      <xdr:spPr>
        <a:xfrm>
          <a:off x="2371725" y="144608550"/>
          <a:ext cx="1438275" cy="1004434"/>
        </a:xfrm>
        <a:prstGeom prst="rect">
          <a:avLst/>
        </a:prstGeom>
      </xdr:spPr>
    </xdr:pic>
    <xdr:clientData/>
  </xdr:twoCellAnchor>
  <xdr:twoCellAnchor editAs="oneCell">
    <xdr:from>
      <xdr:col>1</xdr:col>
      <xdr:colOff>0</xdr:colOff>
      <xdr:row>175</xdr:row>
      <xdr:rowOff>9525</xdr:rowOff>
    </xdr:from>
    <xdr:to>
      <xdr:col>1</xdr:col>
      <xdr:colOff>666750</xdr:colOff>
      <xdr:row>175</xdr:row>
      <xdr:rowOff>676275</xdr:rowOff>
    </xdr:to>
    <xdr:pic>
      <xdr:nvPicPr>
        <xdr:cNvPr id="216" name="Рисунок 215">
          <a:extLst>
            <a:ext uri="{FF2B5EF4-FFF2-40B4-BE49-F238E27FC236}">
              <a16:creationId xmlns:a16="http://schemas.microsoft.com/office/drawing/2014/main" id="{00000000-0008-0000-0900-0000D8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148647150"/>
          <a:ext cx="666750" cy="666750"/>
        </a:xfrm>
        <a:prstGeom prst="rect">
          <a:avLst/>
        </a:prstGeom>
      </xdr:spPr>
    </xdr:pic>
    <xdr:clientData/>
  </xdr:twoCellAnchor>
  <xdr:twoCellAnchor editAs="oneCell">
    <xdr:from>
      <xdr:col>1</xdr:col>
      <xdr:colOff>0</xdr:colOff>
      <xdr:row>176</xdr:row>
      <xdr:rowOff>9525</xdr:rowOff>
    </xdr:from>
    <xdr:to>
      <xdr:col>1</xdr:col>
      <xdr:colOff>666750</xdr:colOff>
      <xdr:row>176</xdr:row>
      <xdr:rowOff>676275</xdr:rowOff>
    </xdr:to>
    <xdr:pic>
      <xdr:nvPicPr>
        <xdr:cNvPr id="217" name="Рисунок 216">
          <a:extLst>
            <a:ext uri="{FF2B5EF4-FFF2-40B4-BE49-F238E27FC236}">
              <a16:creationId xmlns:a16="http://schemas.microsoft.com/office/drawing/2014/main" id="{00000000-0008-0000-0900-0000D9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149656800"/>
          <a:ext cx="666750" cy="666750"/>
        </a:xfrm>
        <a:prstGeom prst="rect">
          <a:avLst/>
        </a:prstGeom>
      </xdr:spPr>
    </xdr:pic>
    <xdr:clientData/>
  </xdr:twoCellAnchor>
  <xdr:twoCellAnchor editAs="oneCell">
    <xdr:from>
      <xdr:col>2</xdr:col>
      <xdr:colOff>466725</xdr:colOff>
      <xdr:row>175</xdr:row>
      <xdr:rowOff>28575</xdr:rowOff>
    </xdr:from>
    <xdr:to>
      <xdr:col>2</xdr:col>
      <xdr:colOff>1981200</xdr:colOff>
      <xdr:row>175</xdr:row>
      <xdr:rowOff>994866</xdr:rowOff>
    </xdr:to>
    <xdr:pic>
      <xdr:nvPicPr>
        <xdr:cNvPr id="218" name="Рисунок 217">
          <a:hlinkClick xmlns:r="http://schemas.openxmlformats.org/officeDocument/2006/relationships" r:id="rId276"/>
          <a:extLst>
            <a:ext uri="{FF2B5EF4-FFF2-40B4-BE49-F238E27FC236}">
              <a16:creationId xmlns:a16="http://schemas.microsoft.com/office/drawing/2014/main" id="{00000000-0008-0000-0900-0000DA000000}"/>
            </a:ext>
          </a:extLst>
        </xdr:cNvPr>
        <xdr:cNvPicPr>
          <a:picLocks noChangeAspect="1"/>
        </xdr:cNvPicPr>
      </xdr:nvPicPr>
      <xdr:blipFill>
        <a:blip xmlns:r="http://schemas.openxmlformats.org/officeDocument/2006/relationships" r:embed="rId232" cstate="print">
          <a:extLst>
            <a:ext uri="{28A0092B-C50C-407E-A947-70E740481C1C}">
              <a14:useLocalDpi xmlns:a14="http://schemas.microsoft.com/office/drawing/2010/main" val="0"/>
            </a:ext>
          </a:extLst>
        </a:blip>
        <a:stretch>
          <a:fillRect/>
        </a:stretch>
      </xdr:blipFill>
      <xdr:spPr>
        <a:xfrm>
          <a:off x="2352675" y="153714450"/>
          <a:ext cx="1514475" cy="966291"/>
        </a:xfrm>
        <a:prstGeom prst="rect">
          <a:avLst/>
        </a:prstGeom>
      </xdr:spPr>
    </xdr:pic>
    <xdr:clientData/>
  </xdr:twoCellAnchor>
  <xdr:twoCellAnchor editAs="oneCell">
    <xdr:from>
      <xdr:col>2</xdr:col>
      <xdr:colOff>466725</xdr:colOff>
      <xdr:row>176</xdr:row>
      <xdr:rowOff>28575</xdr:rowOff>
    </xdr:from>
    <xdr:to>
      <xdr:col>2</xdr:col>
      <xdr:colOff>1981200</xdr:colOff>
      <xdr:row>176</xdr:row>
      <xdr:rowOff>994866</xdr:rowOff>
    </xdr:to>
    <xdr:pic>
      <xdr:nvPicPr>
        <xdr:cNvPr id="219" name="Рисунок 218">
          <a:hlinkClick xmlns:r="http://schemas.openxmlformats.org/officeDocument/2006/relationships" r:id="rId277"/>
          <a:extLst>
            <a:ext uri="{FF2B5EF4-FFF2-40B4-BE49-F238E27FC236}">
              <a16:creationId xmlns:a16="http://schemas.microsoft.com/office/drawing/2014/main" id="{00000000-0008-0000-0900-0000DB000000}"/>
            </a:ext>
          </a:extLst>
        </xdr:cNvPr>
        <xdr:cNvPicPr>
          <a:picLocks noChangeAspect="1"/>
        </xdr:cNvPicPr>
      </xdr:nvPicPr>
      <xdr:blipFill>
        <a:blip xmlns:r="http://schemas.openxmlformats.org/officeDocument/2006/relationships" r:embed="rId232" cstate="print">
          <a:extLst>
            <a:ext uri="{28A0092B-C50C-407E-A947-70E740481C1C}">
              <a14:useLocalDpi xmlns:a14="http://schemas.microsoft.com/office/drawing/2010/main" val="0"/>
            </a:ext>
          </a:extLst>
        </a:blip>
        <a:stretch>
          <a:fillRect/>
        </a:stretch>
      </xdr:blipFill>
      <xdr:spPr>
        <a:xfrm>
          <a:off x="2352675" y="154724100"/>
          <a:ext cx="1514475" cy="966291"/>
        </a:xfrm>
        <a:prstGeom prst="rect">
          <a:avLst/>
        </a:prstGeom>
      </xdr:spPr>
    </xdr:pic>
    <xdr:clientData/>
  </xdr:twoCellAnchor>
  <xdr:twoCellAnchor editAs="oneCell">
    <xdr:from>
      <xdr:col>1</xdr:col>
      <xdr:colOff>0</xdr:colOff>
      <xdr:row>127</xdr:row>
      <xdr:rowOff>0</xdr:rowOff>
    </xdr:from>
    <xdr:to>
      <xdr:col>1</xdr:col>
      <xdr:colOff>666750</xdr:colOff>
      <xdr:row>127</xdr:row>
      <xdr:rowOff>666750</xdr:rowOff>
    </xdr:to>
    <xdr:pic>
      <xdr:nvPicPr>
        <xdr:cNvPr id="220" name="Рисунок 219">
          <a:extLst>
            <a:ext uri="{FF2B5EF4-FFF2-40B4-BE49-F238E27FC236}">
              <a16:creationId xmlns:a16="http://schemas.microsoft.com/office/drawing/2014/main" id="{00000000-0008-0000-0900-0000DC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110956725"/>
          <a:ext cx="666750" cy="666750"/>
        </a:xfrm>
        <a:prstGeom prst="rect">
          <a:avLst/>
        </a:prstGeom>
      </xdr:spPr>
    </xdr:pic>
    <xdr:clientData/>
  </xdr:twoCellAnchor>
  <xdr:twoCellAnchor editAs="oneCell">
    <xdr:from>
      <xdr:col>2</xdr:col>
      <xdr:colOff>342900</xdr:colOff>
      <xdr:row>127</xdr:row>
      <xdr:rowOff>19050</xdr:rowOff>
    </xdr:from>
    <xdr:to>
      <xdr:col>2</xdr:col>
      <xdr:colOff>2009775</xdr:colOff>
      <xdr:row>127</xdr:row>
      <xdr:rowOff>998339</xdr:rowOff>
    </xdr:to>
    <xdr:pic>
      <xdr:nvPicPr>
        <xdr:cNvPr id="141" name="Рисунок 140">
          <a:hlinkClick xmlns:r="http://schemas.openxmlformats.org/officeDocument/2006/relationships" r:id="rId278"/>
          <a:extLst>
            <a:ext uri="{FF2B5EF4-FFF2-40B4-BE49-F238E27FC236}">
              <a16:creationId xmlns:a16="http://schemas.microsoft.com/office/drawing/2014/main" id="{00000000-0008-0000-0900-00008D000000}"/>
            </a:ext>
          </a:extLst>
        </xdr:cNvPr>
        <xdr:cNvPicPr>
          <a:picLocks noChangeAspect="1"/>
        </xdr:cNvPicPr>
      </xdr:nvPicPr>
      <xdr:blipFill>
        <a:blip xmlns:r="http://schemas.openxmlformats.org/officeDocument/2006/relationships" r:embed="rId279" cstate="print">
          <a:extLst>
            <a:ext uri="{28A0092B-C50C-407E-A947-70E740481C1C}">
              <a14:useLocalDpi xmlns:a14="http://schemas.microsoft.com/office/drawing/2010/main" val="0"/>
            </a:ext>
          </a:extLst>
        </a:blip>
        <a:stretch>
          <a:fillRect/>
        </a:stretch>
      </xdr:blipFill>
      <xdr:spPr>
        <a:xfrm>
          <a:off x="2228850" y="107946825"/>
          <a:ext cx="1666875" cy="979289"/>
        </a:xfrm>
        <a:prstGeom prst="rect">
          <a:avLst/>
        </a:prstGeom>
      </xdr:spPr>
    </xdr:pic>
    <xdr:clientData/>
  </xdr:twoCellAnchor>
  <xdr:twoCellAnchor editAs="oneCell">
    <xdr:from>
      <xdr:col>1</xdr:col>
      <xdr:colOff>0</xdr:colOff>
      <xdr:row>45</xdr:row>
      <xdr:rowOff>0</xdr:rowOff>
    </xdr:from>
    <xdr:to>
      <xdr:col>1</xdr:col>
      <xdr:colOff>666750</xdr:colOff>
      <xdr:row>45</xdr:row>
      <xdr:rowOff>666750</xdr:rowOff>
    </xdr:to>
    <xdr:pic>
      <xdr:nvPicPr>
        <xdr:cNvPr id="221" name="Рисунок 220">
          <a:extLst>
            <a:ext uri="{FF2B5EF4-FFF2-40B4-BE49-F238E27FC236}">
              <a16:creationId xmlns:a16="http://schemas.microsoft.com/office/drawing/2014/main" id="{00000000-0008-0000-0900-0000DD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36671250"/>
          <a:ext cx="666750" cy="666750"/>
        </a:xfrm>
        <a:prstGeom prst="rect">
          <a:avLst/>
        </a:prstGeom>
      </xdr:spPr>
    </xdr:pic>
    <xdr:clientData/>
  </xdr:twoCellAnchor>
  <xdr:twoCellAnchor editAs="oneCell">
    <xdr:from>
      <xdr:col>2</xdr:col>
      <xdr:colOff>981074</xdr:colOff>
      <xdr:row>45</xdr:row>
      <xdr:rowOff>19051</xdr:rowOff>
    </xdr:from>
    <xdr:to>
      <xdr:col>2</xdr:col>
      <xdr:colOff>1398383</xdr:colOff>
      <xdr:row>46</xdr:row>
      <xdr:rowOff>1</xdr:rowOff>
    </xdr:to>
    <xdr:pic>
      <xdr:nvPicPr>
        <xdr:cNvPr id="142" name="Рисунок 141">
          <a:hlinkClick xmlns:r="http://schemas.openxmlformats.org/officeDocument/2006/relationships" r:id="rId280"/>
          <a:extLst>
            <a:ext uri="{FF2B5EF4-FFF2-40B4-BE49-F238E27FC236}">
              <a16:creationId xmlns:a16="http://schemas.microsoft.com/office/drawing/2014/main" id="{00000000-0008-0000-0900-00008E000000}"/>
            </a:ext>
          </a:extLst>
        </xdr:cNvPr>
        <xdr:cNvPicPr>
          <a:picLocks noChangeAspect="1"/>
        </xdr:cNvPicPr>
      </xdr:nvPicPr>
      <xdr:blipFill>
        <a:blip xmlns:r="http://schemas.openxmlformats.org/officeDocument/2006/relationships" r:embed="rId281" cstate="print">
          <a:extLst>
            <a:ext uri="{28A0092B-C50C-407E-A947-70E740481C1C}">
              <a14:useLocalDpi xmlns:a14="http://schemas.microsoft.com/office/drawing/2010/main" val="0"/>
            </a:ext>
          </a:extLst>
        </a:blip>
        <a:stretch>
          <a:fillRect/>
        </a:stretch>
      </xdr:blipFill>
      <xdr:spPr>
        <a:xfrm>
          <a:off x="2867024" y="35547301"/>
          <a:ext cx="417309" cy="1123950"/>
        </a:xfrm>
        <a:prstGeom prst="rect">
          <a:avLst/>
        </a:prstGeom>
      </xdr:spPr>
    </xdr:pic>
    <xdr:clientData/>
  </xdr:twoCellAnchor>
  <xdr:twoCellAnchor editAs="oneCell">
    <xdr:from>
      <xdr:col>2</xdr:col>
      <xdr:colOff>571500</xdr:colOff>
      <xdr:row>48</xdr:row>
      <xdr:rowOff>19052</xdr:rowOff>
    </xdr:from>
    <xdr:to>
      <xdr:col>2</xdr:col>
      <xdr:colOff>1756941</xdr:colOff>
      <xdr:row>48</xdr:row>
      <xdr:rowOff>1133476</xdr:rowOff>
    </xdr:to>
    <xdr:pic>
      <xdr:nvPicPr>
        <xdr:cNvPr id="150" name="Рисунок 149">
          <a:hlinkClick xmlns:r="http://schemas.openxmlformats.org/officeDocument/2006/relationships" r:id="rId282"/>
          <a:extLst>
            <a:ext uri="{FF2B5EF4-FFF2-40B4-BE49-F238E27FC236}">
              <a16:creationId xmlns:a16="http://schemas.microsoft.com/office/drawing/2014/main" id="{00000000-0008-0000-0900-000096000000}"/>
            </a:ext>
          </a:extLst>
        </xdr:cNvPr>
        <xdr:cNvPicPr>
          <a:picLocks noChangeAspect="1"/>
        </xdr:cNvPicPr>
      </xdr:nvPicPr>
      <xdr:blipFill>
        <a:blip xmlns:r="http://schemas.openxmlformats.org/officeDocument/2006/relationships" r:embed="rId283" cstate="print">
          <a:extLst>
            <a:ext uri="{28A0092B-C50C-407E-A947-70E740481C1C}">
              <a14:useLocalDpi xmlns:a14="http://schemas.microsoft.com/office/drawing/2010/main" val="0"/>
            </a:ext>
          </a:extLst>
        </a:blip>
        <a:stretch>
          <a:fillRect/>
        </a:stretch>
      </xdr:blipFill>
      <xdr:spPr>
        <a:xfrm>
          <a:off x="2457450" y="38976302"/>
          <a:ext cx="1185441" cy="1114424"/>
        </a:xfrm>
        <a:prstGeom prst="rect">
          <a:avLst/>
        </a:prstGeom>
      </xdr:spPr>
    </xdr:pic>
    <xdr:clientData/>
  </xdr:twoCellAnchor>
  <xdr:twoCellAnchor editAs="oneCell">
    <xdr:from>
      <xdr:col>1</xdr:col>
      <xdr:colOff>0</xdr:colOff>
      <xdr:row>105</xdr:row>
      <xdr:rowOff>0</xdr:rowOff>
    </xdr:from>
    <xdr:to>
      <xdr:col>1</xdr:col>
      <xdr:colOff>666750</xdr:colOff>
      <xdr:row>105</xdr:row>
      <xdr:rowOff>666750</xdr:rowOff>
    </xdr:to>
    <xdr:pic>
      <xdr:nvPicPr>
        <xdr:cNvPr id="224" name="Рисунок 223">
          <a:extLst>
            <a:ext uri="{FF2B5EF4-FFF2-40B4-BE49-F238E27FC236}">
              <a16:creationId xmlns:a16="http://schemas.microsoft.com/office/drawing/2014/main" id="{00000000-0008-0000-0900-0000E0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65379600"/>
          <a:ext cx="666750" cy="666750"/>
        </a:xfrm>
        <a:prstGeom prst="rect">
          <a:avLst/>
        </a:prstGeom>
      </xdr:spPr>
    </xdr:pic>
    <xdr:clientData/>
  </xdr:twoCellAnchor>
  <xdr:twoCellAnchor editAs="oneCell">
    <xdr:from>
      <xdr:col>2</xdr:col>
      <xdr:colOff>857250</xdr:colOff>
      <xdr:row>105</xdr:row>
      <xdr:rowOff>28575</xdr:rowOff>
    </xdr:from>
    <xdr:to>
      <xdr:col>2</xdr:col>
      <xdr:colOff>1476375</xdr:colOff>
      <xdr:row>105</xdr:row>
      <xdr:rowOff>993179</xdr:rowOff>
    </xdr:to>
    <xdr:pic>
      <xdr:nvPicPr>
        <xdr:cNvPr id="154" name="Рисунок 153">
          <a:extLst>
            <a:ext uri="{FF2B5EF4-FFF2-40B4-BE49-F238E27FC236}">
              <a16:creationId xmlns:a16="http://schemas.microsoft.com/office/drawing/2014/main" id="{00000000-0008-0000-0900-00009A000000}"/>
            </a:ext>
          </a:extLst>
        </xdr:cNvPr>
        <xdr:cNvPicPr>
          <a:picLocks noChangeAspect="1"/>
        </xdr:cNvPicPr>
      </xdr:nvPicPr>
      <xdr:blipFill>
        <a:blip xmlns:r="http://schemas.openxmlformats.org/officeDocument/2006/relationships" r:embed="rId284" cstate="print">
          <a:extLst>
            <a:ext uri="{28A0092B-C50C-407E-A947-70E740481C1C}">
              <a14:useLocalDpi xmlns:a14="http://schemas.microsoft.com/office/drawing/2010/main" val="0"/>
            </a:ext>
          </a:extLst>
        </a:blip>
        <a:stretch>
          <a:fillRect/>
        </a:stretch>
      </xdr:blipFill>
      <xdr:spPr>
        <a:xfrm>
          <a:off x="2743200" y="92830650"/>
          <a:ext cx="619125" cy="964604"/>
        </a:xfrm>
        <a:prstGeom prst="rect">
          <a:avLst/>
        </a:prstGeom>
      </xdr:spPr>
    </xdr:pic>
    <xdr:clientData/>
  </xdr:twoCellAnchor>
  <xdr:twoCellAnchor editAs="oneCell">
    <xdr:from>
      <xdr:col>1</xdr:col>
      <xdr:colOff>0</xdr:colOff>
      <xdr:row>76</xdr:row>
      <xdr:rowOff>0</xdr:rowOff>
    </xdr:from>
    <xdr:to>
      <xdr:col>1</xdr:col>
      <xdr:colOff>666750</xdr:colOff>
      <xdr:row>76</xdr:row>
      <xdr:rowOff>666750</xdr:rowOff>
    </xdr:to>
    <xdr:pic>
      <xdr:nvPicPr>
        <xdr:cNvPr id="225" name="Рисунок 224">
          <a:extLst>
            <a:ext uri="{FF2B5EF4-FFF2-40B4-BE49-F238E27FC236}">
              <a16:creationId xmlns:a16="http://schemas.microsoft.com/office/drawing/2014/main" id="{00000000-0008-0000-0900-0000E1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67398900"/>
          <a:ext cx="666750" cy="666750"/>
        </a:xfrm>
        <a:prstGeom prst="rect">
          <a:avLst/>
        </a:prstGeom>
      </xdr:spPr>
    </xdr:pic>
    <xdr:clientData/>
  </xdr:twoCellAnchor>
  <xdr:twoCellAnchor editAs="oneCell">
    <xdr:from>
      <xdr:col>1</xdr:col>
      <xdr:colOff>0</xdr:colOff>
      <xdr:row>77</xdr:row>
      <xdr:rowOff>0</xdr:rowOff>
    </xdr:from>
    <xdr:to>
      <xdr:col>1</xdr:col>
      <xdr:colOff>666750</xdr:colOff>
      <xdr:row>77</xdr:row>
      <xdr:rowOff>666750</xdr:rowOff>
    </xdr:to>
    <xdr:pic>
      <xdr:nvPicPr>
        <xdr:cNvPr id="226" name="Рисунок 225">
          <a:extLst>
            <a:ext uri="{FF2B5EF4-FFF2-40B4-BE49-F238E27FC236}">
              <a16:creationId xmlns:a16="http://schemas.microsoft.com/office/drawing/2014/main" id="{00000000-0008-0000-0900-0000E2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67398900"/>
          <a:ext cx="666750" cy="666750"/>
        </a:xfrm>
        <a:prstGeom prst="rect">
          <a:avLst/>
        </a:prstGeom>
      </xdr:spPr>
    </xdr:pic>
    <xdr:clientData/>
  </xdr:twoCellAnchor>
  <xdr:twoCellAnchor editAs="oneCell">
    <xdr:from>
      <xdr:col>1</xdr:col>
      <xdr:colOff>0</xdr:colOff>
      <xdr:row>78</xdr:row>
      <xdr:rowOff>0</xdr:rowOff>
    </xdr:from>
    <xdr:to>
      <xdr:col>1</xdr:col>
      <xdr:colOff>666750</xdr:colOff>
      <xdr:row>78</xdr:row>
      <xdr:rowOff>666750</xdr:rowOff>
    </xdr:to>
    <xdr:pic>
      <xdr:nvPicPr>
        <xdr:cNvPr id="227" name="Рисунок 226">
          <a:extLst>
            <a:ext uri="{FF2B5EF4-FFF2-40B4-BE49-F238E27FC236}">
              <a16:creationId xmlns:a16="http://schemas.microsoft.com/office/drawing/2014/main" id="{00000000-0008-0000-0900-0000E3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67398900"/>
          <a:ext cx="666750" cy="666750"/>
        </a:xfrm>
        <a:prstGeom prst="rect">
          <a:avLst/>
        </a:prstGeom>
      </xdr:spPr>
    </xdr:pic>
    <xdr:clientData/>
  </xdr:twoCellAnchor>
  <xdr:twoCellAnchor editAs="oneCell">
    <xdr:from>
      <xdr:col>1</xdr:col>
      <xdr:colOff>0</xdr:colOff>
      <xdr:row>79</xdr:row>
      <xdr:rowOff>0</xdr:rowOff>
    </xdr:from>
    <xdr:to>
      <xdr:col>1</xdr:col>
      <xdr:colOff>666750</xdr:colOff>
      <xdr:row>79</xdr:row>
      <xdr:rowOff>666750</xdr:rowOff>
    </xdr:to>
    <xdr:pic>
      <xdr:nvPicPr>
        <xdr:cNvPr id="228" name="Рисунок 227">
          <a:extLst>
            <a:ext uri="{FF2B5EF4-FFF2-40B4-BE49-F238E27FC236}">
              <a16:creationId xmlns:a16="http://schemas.microsoft.com/office/drawing/2014/main" id="{00000000-0008-0000-0900-0000E4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67398900"/>
          <a:ext cx="666750" cy="666750"/>
        </a:xfrm>
        <a:prstGeom prst="rect">
          <a:avLst/>
        </a:prstGeom>
      </xdr:spPr>
    </xdr:pic>
    <xdr:clientData/>
  </xdr:twoCellAnchor>
  <xdr:twoCellAnchor editAs="oneCell">
    <xdr:from>
      <xdr:col>2</xdr:col>
      <xdr:colOff>552451</xdr:colOff>
      <xdr:row>79</xdr:row>
      <xdr:rowOff>19050</xdr:rowOff>
    </xdr:from>
    <xdr:to>
      <xdr:col>2</xdr:col>
      <xdr:colOff>1828801</xdr:colOff>
      <xdr:row>79</xdr:row>
      <xdr:rowOff>993867</xdr:rowOff>
    </xdr:to>
    <xdr:pic>
      <xdr:nvPicPr>
        <xdr:cNvPr id="155" name="Рисунок 154">
          <a:hlinkClick xmlns:r="http://schemas.openxmlformats.org/officeDocument/2006/relationships" r:id="rId285"/>
          <a:extLst>
            <a:ext uri="{FF2B5EF4-FFF2-40B4-BE49-F238E27FC236}">
              <a16:creationId xmlns:a16="http://schemas.microsoft.com/office/drawing/2014/main" id="{00000000-0008-0000-0900-00009B000000}"/>
            </a:ext>
          </a:extLst>
        </xdr:cNvPr>
        <xdr:cNvPicPr>
          <a:picLocks noChangeAspect="1"/>
        </xdr:cNvPicPr>
      </xdr:nvPicPr>
      <xdr:blipFill>
        <a:blip xmlns:r="http://schemas.openxmlformats.org/officeDocument/2006/relationships" r:embed="rId286" cstate="print">
          <a:extLst>
            <a:ext uri="{28A0092B-C50C-407E-A947-70E740481C1C}">
              <a14:useLocalDpi xmlns:a14="http://schemas.microsoft.com/office/drawing/2010/main" val="0"/>
            </a:ext>
          </a:extLst>
        </a:blip>
        <a:stretch>
          <a:fillRect/>
        </a:stretch>
      </xdr:blipFill>
      <xdr:spPr>
        <a:xfrm>
          <a:off x="2438401" y="72732900"/>
          <a:ext cx="1276350" cy="974817"/>
        </a:xfrm>
        <a:prstGeom prst="rect">
          <a:avLst/>
        </a:prstGeom>
      </xdr:spPr>
    </xdr:pic>
    <xdr:clientData/>
  </xdr:twoCellAnchor>
  <xdr:twoCellAnchor editAs="oneCell">
    <xdr:from>
      <xdr:col>2</xdr:col>
      <xdr:colOff>561975</xdr:colOff>
      <xdr:row>78</xdr:row>
      <xdr:rowOff>28576</xdr:rowOff>
    </xdr:from>
    <xdr:to>
      <xdr:col>2</xdr:col>
      <xdr:colOff>1771650</xdr:colOff>
      <xdr:row>79</xdr:row>
      <xdr:rowOff>820</xdr:rowOff>
    </xdr:to>
    <xdr:pic>
      <xdr:nvPicPr>
        <xdr:cNvPr id="156" name="Рисунок 155">
          <a:hlinkClick xmlns:r="http://schemas.openxmlformats.org/officeDocument/2006/relationships" r:id="rId287"/>
          <a:extLst>
            <a:ext uri="{FF2B5EF4-FFF2-40B4-BE49-F238E27FC236}">
              <a16:creationId xmlns:a16="http://schemas.microsoft.com/office/drawing/2014/main" id="{00000000-0008-0000-0900-00009C000000}"/>
            </a:ext>
          </a:extLst>
        </xdr:cNvPr>
        <xdr:cNvPicPr>
          <a:picLocks noChangeAspect="1"/>
        </xdr:cNvPicPr>
      </xdr:nvPicPr>
      <xdr:blipFill>
        <a:blip xmlns:r="http://schemas.openxmlformats.org/officeDocument/2006/relationships" r:embed="rId288" cstate="print">
          <a:extLst>
            <a:ext uri="{28A0092B-C50C-407E-A947-70E740481C1C}">
              <a14:useLocalDpi xmlns:a14="http://schemas.microsoft.com/office/drawing/2010/main" val="0"/>
            </a:ext>
          </a:extLst>
        </a:blip>
        <a:stretch>
          <a:fillRect/>
        </a:stretch>
      </xdr:blipFill>
      <xdr:spPr>
        <a:xfrm>
          <a:off x="2447925" y="71732776"/>
          <a:ext cx="1209675" cy="975544"/>
        </a:xfrm>
        <a:prstGeom prst="rect">
          <a:avLst/>
        </a:prstGeom>
      </xdr:spPr>
    </xdr:pic>
    <xdr:clientData/>
  </xdr:twoCellAnchor>
  <xdr:twoCellAnchor editAs="oneCell">
    <xdr:from>
      <xdr:col>2</xdr:col>
      <xdr:colOff>542926</xdr:colOff>
      <xdr:row>76</xdr:row>
      <xdr:rowOff>19051</xdr:rowOff>
    </xdr:from>
    <xdr:to>
      <xdr:col>2</xdr:col>
      <xdr:colOff>1814996</xdr:colOff>
      <xdr:row>76</xdr:row>
      <xdr:rowOff>990600</xdr:rowOff>
    </xdr:to>
    <xdr:pic>
      <xdr:nvPicPr>
        <xdr:cNvPr id="157" name="Рисунок 156">
          <a:hlinkClick xmlns:r="http://schemas.openxmlformats.org/officeDocument/2006/relationships" r:id="rId289"/>
          <a:extLst>
            <a:ext uri="{FF2B5EF4-FFF2-40B4-BE49-F238E27FC236}">
              <a16:creationId xmlns:a16="http://schemas.microsoft.com/office/drawing/2014/main" id="{00000000-0008-0000-0900-00009D000000}"/>
            </a:ext>
          </a:extLst>
        </xdr:cNvPr>
        <xdr:cNvPicPr>
          <a:picLocks noChangeAspect="1"/>
        </xdr:cNvPicPr>
      </xdr:nvPicPr>
      <xdr:blipFill>
        <a:blip xmlns:r="http://schemas.openxmlformats.org/officeDocument/2006/relationships" r:embed="rId290" cstate="print">
          <a:extLst>
            <a:ext uri="{28A0092B-C50C-407E-A947-70E740481C1C}">
              <a14:useLocalDpi xmlns:a14="http://schemas.microsoft.com/office/drawing/2010/main" val="0"/>
            </a:ext>
          </a:extLst>
        </a:blip>
        <a:stretch>
          <a:fillRect/>
        </a:stretch>
      </xdr:blipFill>
      <xdr:spPr>
        <a:xfrm>
          <a:off x="2428876" y="69703951"/>
          <a:ext cx="1272070" cy="971549"/>
        </a:xfrm>
        <a:prstGeom prst="rect">
          <a:avLst/>
        </a:prstGeom>
      </xdr:spPr>
    </xdr:pic>
    <xdr:clientData/>
  </xdr:twoCellAnchor>
  <xdr:twoCellAnchor editAs="oneCell">
    <xdr:from>
      <xdr:col>2</xdr:col>
      <xdr:colOff>542926</xdr:colOff>
      <xdr:row>77</xdr:row>
      <xdr:rowOff>19051</xdr:rowOff>
    </xdr:from>
    <xdr:to>
      <xdr:col>2</xdr:col>
      <xdr:colOff>1814996</xdr:colOff>
      <xdr:row>77</xdr:row>
      <xdr:rowOff>990600</xdr:rowOff>
    </xdr:to>
    <xdr:pic>
      <xdr:nvPicPr>
        <xdr:cNvPr id="229" name="Рисунок 228">
          <a:extLst>
            <a:ext uri="{FF2B5EF4-FFF2-40B4-BE49-F238E27FC236}">
              <a16:creationId xmlns:a16="http://schemas.microsoft.com/office/drawing/2014/main" id="{00000000-0008-0000-0900-0000E5000000}"/>
            </a:ext>
          </a:extLst>
        </xdr:cNvPr>
        <xdr:cNvPicPr>
          <a:picLocks noChangeAspect="1"/>
        </xdr:cNvPicPr>
      </xdr:nvPicPr>
      <xdr:blipFill>
        <a:blip xmlns:r="http://schemas.openxmlformats.org/officeDocument/2006/relationships" r:embed="rId290" cstate="print">
          <a:extLst>
            <a:ext uri="{28A0092B-C50C-407E-A947-70E740481C1C}">
              <a14:useLocalDpi xmlns:a14="http://schemas.microsoft.com/office/drawing/2010/main" val="0"/>
            </a:ext>
          </a:extLst>
        </a:blip>
        <a:stretch>
          <a:fillRect/>
        </a:stretch>
      </xdr:blipFill>
      <xdr:spPr>
        <a:xfrm>
          <a:off x="2428876" y="70713601"/>
          <a:ext cx="1272070" cy="971549"/>
        </a:xfrm>
        <a:prstGeom prst="rect">
          <a:avLst/>
        </a:prstGeom>
      </xdr:spPr>
    </xdr:pic>
    <xdr:clientData/>
  </xdr:twoCellAnchor>
  <xdr:twoCellAnchor editAs="oneCell">
    <xdr:from>
      <xdr:col>1</xdr:col>
      <xdr:colOff>0</xdr:colOff>
      <xdr:row>24</xdr:row>
      <xdr:rowOff>0</xdr:rowOff>
    </xdr:from>
    <xdr:to>
      <xdr:col>1</xdr:col>
      <xdr:colOff>666750</xdr:colOff>
      <xdr:row>24</xdr:row>
      <xdr:rowOff>666750</xdr:rowOff>
    </xdr:to>
    <xdr:pic>
      <xdr:nvPicPr>
        <xdr:cNvPr id="230" name="Рисунок 229">
          <a:extLst>
            <a:ext uri="{FF2B5EF4-FFF2-40B4-BE49-F238E27FC236}">
              <a16:creationId xmlns:a16="http://schemas.microsoft.com/office/drawing/2014/main" id="{00000000-0008-0000-0900-0000E6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37547550"/>
          <a:ext cx="666750" cy="666750"/>
        </a:xfrm>
        <a:prstGeom prst="rect">
          <a:avLst/>
        </a:prstGeom>
      </xdr:spPr>
    </xdr:pic>
    <xdr:clientData/>
  </xdr:twoCellAnchor>
  <xdr:twoCellAnchor editAs="oneCell">
    <xdr:from>
      <xdr:col>1</xdr:col>
      <xdr:colOff>0</xdr:colOff>
      <xdr:row>25</xdr:row>
      <xdr:rowOff>0</xdr:rowOff>
    </xdr:from>
    <xdr:to>
      <xdr:col>1</xdr:col>
      <xdr:colOff>666750</xdr:colOff>
      <xdr:row>25</xdr:row>
      <xdr:rowOff>666750</xdr:rowOff>
    </xdr:to>
    <xdr:pic>
      <xdr:nvPicPr>
        <xdr:cNvPr id="231" name="Рисунок 230">
          <a:extLst>
            <a:ext uri="{FF2B5EF4-FFF2-40B4-BE49-F238E27FC236}">
              <a16:creationId xmlns:a16="http://schemas.microsoft.com/office/drawing/2014/main" id="{00000000-0008-0000-0900-0000E7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37547550"/>
          <a:ext cx="666750" cy="666750"/>
        </a:xfrm>
        <a:prstGeom prst="rect">
          <a:avLst/>
        </a:prstGeom>
      </xdr:spPr>
    </xdr:pic>
    <xdr:clientData/>
  </xdr:twoCellAnchor>
  <xdr:twoCellAnchor editAs="oneCell">
    <xdr:from>
      <xdr:col>10</xdr:col>
      <xdr:colOff>66677</xdr:colOff>
      <xdr:row>24</xdr:row>
      <xdr:rowOff>457200</xdr:rowOff>
    </xdr:from>
    <xdr:to>
      <xdr:col>10</xdr:col>
      <xdr:colOff>794637</xdr:colOff>
      <xdr:row>24</xdr:row>
      <xdr:rowOff>685800</xdr:rowOff>
    </xdr:to>
    <xdr:pic>
      <xdr:nvPicPr>
        <xdr:cNvPr id="235" name="Рисунок 234">
          <a:extLst>
            <a:ext uri="{FF2B5EF4-FFF2-40B4-BE49-F238E27FC236}">
              <a16:creationId xmlns:a16="http://schemas.microsoft.com/office/drawing/2014/main" id="{00000000-0008-0000-0900-0000EB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10977" y="56721375"/>
          <a:ext cx="727960" cy="228600"/>
        </a:xfrm>
        <a:prstGeom prst="rect">
          <a:avLst/>
        </a:prstGeom>
      </xdr:spPr>
    </xdr:pic>
    <xdr:clientData/>
  </xdr:twoCellAnchor>
  <xdr:twoCellAnchor editAs="oneCell">
    <xdr:from>
      <xdr:col>10</xdr:col>
      <xdr:colOff>66677</xdr:colOff>
      <xdr:row>25</xdr:row>
      <xdr:rowOff>457200</xdr:rowOff>
    </xdr:from>
    <xdr:to>
      <xdr:col>10</xdr:col>
      <xdr:colOff>794637</xdr:colOff>
      <xdr:row>25</xdr:row>
      <xdr:rowOff>685800</xdr:rowOff>
    </xdr:to>
    <xdr:pic>
      <xdr:nvPicPr>
        <xdr:cNvPr id="236" name="Рисунок 235">
          <a:extLst>
            <a:ext uri="{FF2B5EF4-FFF2-40B4-BE49-F238E27FC236}">
              <a16:creationId xmlns:a16="http://schemas.microsoft.com/office/drawing/2014/main" id="{00000000-0008-0000-0900-0000EC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10977" y="56721375"/>
          <a:ext cx="727960" cy="228600"/>
        </a:xfrm>
        <a:prstGeom prst="rect">
          <a:avLst/>
        </a:prstGeom>
      </xdr:spPr>
    </xdr:pic>
    <xdr:clientData/>
  </xdr:twoCellAnchor>
  <xdr:twoCellAnchor editAs="oneCell">
    <xdr:from>
      <xdr:col>2</xdr:col>
      <xdr:colOff>257175</xdr:colOff>
      <xdr:row>24</xdr:row>
      <xdr:rowOff>28575</xdr:rowOff>
    </xdr:from>
    <xdr:to>
      <xdr:col>2</xdr:col>
      <xdr:colOff>2157270</xdr:colOff>
      <xdr:row>25</xdr:row>
      <xdr:rowOff>1114425</xdr:rowOff>
    </xdr:to>
    <xdr:pic>
      <xdr:nvPicPr>
        <xdr:cNvPr id="158" name="Рисунок 157">
          <a:extLst>
            <a:ext uri="{FF2B5EF4-FFF2-40B4-BE49-F238E27FC236}">
              <a16:creationId xmlns:a16="http://schemas.microsoft.com/office/drawing/2014/main" id="{00000000-0008-0000-0900-00009E000000}"/>
            </a:ext>
          </a:extLst>
        </xdr:cNvPr>
        <xdr:cNvPicPr>
          <a:picLocks noChangeAspect="1"/>
        </xdr:cNvPicPr>
      </xdr:nvPicPr>
      <xdr:blipFill>
        <a:blip xmlns:r="http://schemas.openxmlformats.org/officeDocument/2006/relationships" r:embed="rId291" cstate="print">
          <a:extLst>
            <a:ext uri="{28A0092B-C50C-407E-A947-70E740481C1C}">
              <a14:useLocalDpi xmlns:a14="http://schemas.microsoft.com/office/drawing/2010/main" val="0"/>
            </a:ext>
          </a:extLst>
        </a:blip>
        <a:stretch>
          <a:fillRect/>
        </a:stretch>
      </xdr:blipFill>
      <xdr:spPr>
        <a:xfrm>
          <a:off x="2143125" y="16783050"/>
          <a:ext cx="1900095" cy="2228850"/>
        </a:xfrm>
        <a:prstGeom prst="rect">
          <a:avLst/>
        </a:prstGeom>
      </xdr:spPr>
    </xdr:pic>
    <xdr:clientData/>
  </xdr:twoCellAnchor>
  <xdr:twoCellAnchor editAs="oneCell">
    <xdr:from>
      <xdr:col>2</xdr:col>
      <xdr:colOff>428625</xdr:colOff>
      <xdr:row>80</xdr:row>
      <xdr:rowOff>19051</xdr:rowOff>
    </xdr:from>
    <xdr:to>
      <xdr:col>2</xdr:col>
      <xdr:colOff>1903360</xdr:colOff>
      <xdr:row>80</xdr:row>
      <xdr:rowOff>1000125</xdr:rowOff>
    </xdr:to>
    <xdr:pic>
      <xdr:nvPicPr>
        <xdr:cNvPr id="151" name="Рисунок 150">
          <a:hlinkClick xmlns:r="http://schemas.openxmlformats.org/officeDocument/2006/relationships" r:id="rId292"/>
          <a:extLst>
            <a:ext uri="{FF2B5EF4-FFF2-40B4-BE49-F238E27FC236}">
              <a16:creationId xmlns:a16="http://schemas.microsoft.com/office/drawing/2014/main" id="{00000000-0008-0000-0900-000097000000}"/>
            </a:ext>
          </a:extLst>
        </xdr:cNvPr>
        <xdr:cNvPicPr>
          <a:picLocks noChangeAspect="1"/>
        </xdr:cNvPicPr>
      </xdr:nvPicPr>
      <xdr:blipFill>
        <a:blip xmlns:r="http://schemas.openxmlformats.org/officeDocument/2006/relationships" r:embed="rId293" cstate="print">
          <a:extLst>
            <a:ext uri="{28A0092B-C50C-407E-A947-70E740481C1C}">
              <a14:useLocalDpi xmlns:a14="http://schemas.microsoft.com/office/drawing/2010/main" val="0"/>
            </a:ext>
          </a:extLst>
        </a:blip>
        <a:stretch>
          <a:fillRect/>
        </a:stretch>
      </xdr:blipFill>
      <xdr:spPr>
        <a:xfrm>
          <a:off x="2314575" y="73742551"/>
          <a:ext cx="1474735" cy="981074"/>
        </a:xfrm>
        <a:prstGeom prst="rect">
          <a:avLst/>
        </a:prstGeom>
      </xdr:spPr>
    </xdr:pic>
    <xdr:clientData/>
  </xdr:twoCellAnchor>
  <xdr:twoCellAnchor editAs="oneCell">
    <xdr:from>
      <xdr:col>2</xdr:col>
      <xdr:colOff>66675</xdr:colOff>
      <xdr:row>81</xdr:row>
      <xdr:rowOff>161925</xdr:rowOff>
    </xdr:from>
    <xdr:to>
      <xdr:col>2</xdr:col>
      <xdr:colOff>2332789</xdr:colOff>
      <xdr:row>81</xdr:row>
      <xdr:rowOff>838200</xdr:rowOff>
    </xdr:to>
    <xdr:pic>
      <xdr:nvPicPr>
        <xdr:cNvPr id="152" name="Рисунок 151">
          <a:hlinkClick xmlns:r="http://schemas.openxmlformats.org/officeDocument/2006/relationships" r:id="rId294"/>
          <a:extLst>
            <a:ext uri="{FF2B5EF4-FFF2-40B4-BE49-F238E27FC236}">
              <a16:creationId xmlns:a16="http://schemas.microsoft.com/office/drawing/2014/main" id="{00000000-0008-0000-0900-000098000000}"/>
            </a:ext>
          </a:extLst>
        </xdr:cNvPr>
        <xdr:cNvPicPr>
          <a:picLocks noChangeAspect="1"/>
        </xdr:cNvPicPr>
      </xdr:nvPicPr>
      <xdr:blipFill>
        <a:blip xmlns:r="http://schemas.openxmlformats.org/officeDocument/2006/relationships" r:embed="rId295" cstate="print">
          <a:extLst>
            <a:ext uri="{28A0092B-C50C-407E-A947-70E740481C1C}">
              <a14:useLocalDpi xmlns:a14="http://schemas.microsoft.com/office/drawing/2010/main" val="0"/>
            </a:ext>
          </a:extLst>
        </a:blip>
        <a:stretch>
          <a:fillRect/>
        </a:stretch>
      </xdr:blipFill>
      <xdr:spPr>
        <a:xfrm>
          <a:off x="1952625" y="74895075"/>
          <a:ext cx="2266114" cy="676275"/>
        </a:xfrm>
        <a:prstGeom prst="rect">
          <a:avLst/>
        </a:prstGeom>
      </xdr:spPr>
    </xdr:pic>
    <xdr:clientData/>
  </xdr:twoCellAnchor>
  <xdr:twoCellAnchor editAs="oneCell">
    <xdr:from>
      <xdr:col>1</xdr:col>
      <xdr:colOff>0</xdr:colOff>
      <xdr:row>193</xdr:row>
      <xdr:rowOff>9525</xdr:rowOff>
    </xdr:from>
    <xdr:to>
      <xdr:col>1</xdr:col>
      <xdr:colOff>666750</xdr:colOff>
      <xdr:row>193</xdr:row>
      <xdr:rowOff>676275</xdr:rowOff>
    </xdr:to>
    <xdr:pic>
      <xdr:nvPicPr>
        <xdr:cNvPr id="222" name="Рисунок 221">
          <a:extLst>
            <a:ext uri="{FF2B5EF4-FFF2-40B4-BE49-F238E27FC236}">
              <a16:creationId xmlns:a16="http://schemas.microsoft.com/office/drawing/2014/main" id="{00000000-0008-0000-0900-0000DE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163315650"/>
          <a:ext cx="666750" cy="666750"/>
        </a:xfrm>
        <a:prstGeom prst="rect">
          <a:avLst/>
        </a:prstGeom>
      </xdr:spPr>
    </xdr:pic>
    <xdr:clientData/>
  </xdr:twoCellAnchor>
  <xdr:twoCellAnchor editAs="oneCell">
    <xdr:from>
      <xdr:col>10</xdr:col>
      <xdr:colOff>66677</xdr:colOff>
      <xdr:row>193</xdr:row>
      <xdr:rowOff>514350</xdr:rowOff>
    </xdr:from>
    <xdr:to>
      <xdr:col>10</xdr:col>
      <xdr:colOff>794637</xdr:colOff>
      <xdr:row>193</xdr:row>
      <xdr:rowOff>742950</xdr:rowOff>
    </xdr:to>
    <xdr:pic>
      <xdr:nvPicPr>
        <xdr:cNvPr id="223" name="Рисунок 222">
          <a:extLst>
            <a:ext uri="{FF2B5EF4-FFF2-40B4-BE49-F238E27FC236}">
              <a16:creationId xmlns:a16="http://schemas.microsoft.com/office/drawing/2014/main" id="{00000000-0008-0000-0900-0000DF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10977" y="177431700"/>
          <a:ext cx="727960" cy="228600"/>
        </a:xfrm>
        <a:prstGeom prst="rect">
          <a:avLst/>
        </a:prstGeom>
      </xdr:spPr>
    </xdr:pic>
    <xdr:clientData/>
  </xdr:twoCellAnchor>
  <xdr:twoCellAnchor editAs="oneCell">
    <xdr:from>
      <xdr:col>2</xdr:col>
      <xdr:colOff>571500</xdr:colOff>
      <xdr:row>193</xdr:row>
      <xdr:rowOff>57150</xdr:rowOff>
    </xdr:from>
    <xdr:to>
      <xdr:col>2</xdr:col>
      <xdr:colOff>1819656</xdr:colOff>
      <xdr:row>193</xdr:row>
      <xdr:rowOff>1218438</xdr:rowOff>
    </xdr:to>
    <xdr:pic>
      <xdr:nvPicPr>
        <xdr:cNvPr id="17" name="Рисунок 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296" cstate="print">
          <a:extLst>
            <a:ext uri="{28A0092B-C50C-407E-A947-70E740481C1C}">
              <a14:useLocalDpi xmlns:a14="http://schemas.microsoft.com/office/drawing/2010/main" val="0"/>
            </a:ext>
          </a:extLst>
        </a:blip>
        <a:stretch>
          <a:fillRect/>
        </a:stretch>
      </xdr:blipFill>
      <xdr:spPr>
        <a:xfrm>
          <a:off x="2457450" y="178250850"/>
          <a:ext cx="1248156" cy="1161288"/>
        </a:xfrm>
        <a:prstGeom prst="rect">
          <a:avLst/>
        </a:prstGeom>
      </xdr:spPr>
    </xdr:pic>
    <xdr:clientData/>
  </xdr:twoCellAnchor>
  <xdr:twoCellAnchor editAs="oneCell">
    <xdr:from>
      <xdr:col>1</xdr:col>
      <xdr:colOff>0</xdr:colOff>
      <xdr:row>177</xdr:row>
      <xdr:rowOff>9525</xdr:rowOff>
    </xdr:from>
    <xdr:to>
      <xdr:col>1</xdr:col>
      <xdr:colOff>666750</xdr:colOff>
      <xdr:row>177</xdr:row>
      <xdr:rowOff>676275</xdr:rowOff>
    </xdr:to>
    <xdr:pic>
      <xdr:nvPicPr>
        <xdr:cNvPr id="232" name="Рисунок 231">
          <a:extLst>
            <a:ext uri="{FF2B5EF4-FFF2-40B4-BE49-F238E27FC236}">
              <a16:creationId xmlns:a16="http://schemas.microsoft.com/office/drawing/2014/main" id="{00000000-0008-0000-0900-0000E8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164325300"/>
          <a:ext cx="666750" cy="666750"/>
        </a:xfrm>
        <a:prstGeom prst="rect">
          <a:avLst/>
        </a:prstGeom>
      </xdr:spPr>
    </xdr:pic>
    <xdr:clientData/>
  </xdr:twoCellAnchor>
  <xdr:twoCellAnchor editAs="oneCell">
    <xdr:from>
      <xdr:col>1</xdr:col>
      <xdr:colOff>0</xdr:colOff>
      <xdr:row>166</xdr:row>
      <xdr:rowOff>9525</xdr:rowOff>
    </xdr:from>
    <xdr:to>
      <xdr:col>1</xdr:col>
      <xdr:colOff>666750</xdr:colOff>
      <xdr:row>166</xdr:row>
      <xdr:rowOff>676275</xdr:rowOff>
    </xdr:to>
    <xdr:pic>
      <xdr:nvPicPr>
        <xdr:cNvPr id="233" name="Рисунок 232">
          <a:extLst>
            <a:ext uri="{FF2B5EF4-FFF2-40B4-BE49-F238E27FC236}">
              <a16:creationId xmlns:a16="http://schemas.microsoft.com/office/drawing/2014/main" id="{00000000-0008-0000-0900-0000E9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154228800"/>
          <a:ext cx="666750" cy="666750"/>
        </a:xfrm>
        <a:prstGeom prst="rect">
          <a:avLst/>
        </a:prstGeom>
      </xdr:spPr>
    </xdr:pic>
    <xdr:clientData/>
  </xdr:twoCellAnchor>
  <xdr:twoCellAnchor editAs="oneCell">
    <xdr:from>
      <xdr:col>1</xdr:col>
      <xdr:colOff>0</xdr:colOff>
      <xdr:row>181</xdr:row>
      <xdr:rowOff>9525</xdr:rowOff>
    </xdr:from>
    <xdr:to>
      <xdr:col>1</xdr:col>
      <xdr:colOff>666750</xdr:colOff>
      <xdr:row>181</xdr:row>
      <xdr:rowOff>676275</xdr:rowOff>
    </xdr:to>
    <xdr:pic>
      <xdr:nvPicPr>
        <xdr:cNvPr id="234" name="Рисунок 233">
          <a:extLst>
            <a:ext uri="{FF2B5EF4-FFF2-40B4-BE49-F238E27FC236}">
              <a16:creationId xmlns:a16="http://schemas.microsoft.com/office/drawing/2014/main" id="{00000000-0008-0000-0900-0000EA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164325300"/>
          <a:ext cx="666750" cy="666750"/>
        </a:xfrm>
        <a:prstGeom prst="rect">
          <a:avLst/>
        </a:prstGeom>
      </xdr:spPr>
    </xdr:pic>
    <xdr:clientData/>
  </xdr:twoCellAnchor>
  <xdr:twoCellAnchor editAs="oneCell">
    <xdr:from>
      <xdr:col>1</xdr:col>
      <xdr:colOff>0</xdr:colOff>
      <xdr:row>182</xdr:row>
      <xdr:rowOff>9525</xdr:rowOff>
    </xdr:from>
    <xdr:to>
      <xdr:col>1</xdr:col>
      <xdr:colOff>666750</xdr:colOff>
      <xdr:row>182</xdr:row>
      <xdr:rowOff>676275</xdr:rowOff>
    </xdr:to>
    <xdr:pic>
      <xdr:nvPicPr>
        <xdr:cNvPr id="237" name="Рисунок 236">
          <a:extLst>
            <a:ext uri="{FF2B5EF4-FFF2-40B4-BE49-F238E27FC236}">
              <a16:creationId xmlns:a16="http://schemas.microsoft.com/office/drawing/2014/main" id="{00000000-0008-0000-0900-0000ED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165334950"/>
          <a:ext cx="666750" cy="666750"/>
        </a:xfrm>
        <a:prstGeom prst="rect">
          <a:avLst/>
        </a:prstGeom>
      </xdr:spPr>
    </xdr:pic>
    <xdr:clientData/>
  </xdr:twoCellAnchor>
  <xdr:twoCellAnchor editAs="oneCell">
    <xdr:from>
      <xdr:col>1</xdr:col>
      <xdr:colOff>0</xdr:colOff>
      <xdr:row>183</xdr:row>
      <xdr:rowOff>9525</xdr:rowOff>
    </xdr:from>
    <xdr:to>
      <xdr:col>1</xdr:col>
      <xdr:colOff>666750</xdr:colOff>
      <xdr:row>183</xdr:row>
      <xdr:rowOff>676275</xdr:rowOff>
    </xdr:to>
    <xdr:pic>
      <xdr:nvPicPr>
        <xdr:cNvPr id="238" name="Рисунок 237">
          <a:extLst>
            <a:ext uri="{FF2B5EF4-FFF2-40B4-BE49-F238E27FC236}">
              <a16:creationId xmlns:a16="http://schemas.microsoft.com/office/drawing/2014/main" id="{00000000-0008-0000-0900-0000EE000000}"/>
            </a:ext>
          </a:extLst>
        </xdr:cNvPr>
        <xdr:cNvPicPr>
          <a:picLocks noChangeAspect="1"/>
        </xdr:cNvPicPr>
      </xdr:nvPicPr>
      <xdr:blipFill>
        <a:blip xmlns:r="http://schemas.openxmlformats.org/officeDocument/2006/relationships" r:embed="rId221" cstate="print">
          <a:extLst>
            <a:ext uri="{28A0092B-C50C-407E-A947-70E740481C1C}">
              <a14:useLocalDpi xmlns:a14="http://schemas.microsoft.com/office/drawing/2010/main" val="0"/>
            </a:ext>
          </a:extLst>
        </a:blip>
        <a:stretch>
          <a:fillRect/>
        </a:stretch>
      </xdr:blipFill>
      <xdr:spPr>
        <a:xfrm>
          <a:off x="38100" y="166344600"/>
          <a:ext cx="666750" cy="666750"/>
        </a:xfrm>
        <a:prstGeom prst="rect">
          <a:avLst/>
        </a:prstGeom>
      </xdr:spPr>
    </xdr:pic>
    <xdr:clientData/>
  </xdr:twoCellAnchor>
  <xdr:twoCellAnchor editAs="oneCell">
    <xdr:from>
      <xdr:col>2</xdr:col>
      <xdr:colOff>495300</xdr:colOff>
      <xdr:row>166</xdr:row>
      <xdr:rowOff>9525</xdr:rowOff>
    </xdr:from>
    <xdr:to>
      <xdr:col>2</xdr:col>
      <xdr:colOff>1933575</xdr:colOff>
      <xdr:row>167</xdr:row>
      <xdr:rowOff>4309</xdr:rowOff>
    </xdr:to>
    <xdr:pic>
      <xdr:nvPicPr>
        <xdr:cNvPr id="239" name="Рисунок 238">
          <a:extLst>
            <a:ext uri="{FF2B5EF4-FFF2-40B4-BE49-F238E27FC236}">
              <a16:creationId xmlns:a16="http://schemas.microsoft.com/office/drawing/2014/main" id="{00000000-0008-0000-0900-0000EF000000}"/>
            </a:ext>
          </a:extLst>
        </xdr:cNvPr>
        <xdr:cNvPicPr>
          <a:picLocks noChangeAspect="1"/>
        </xdr:cNvPicPr>
      </xdr:nvPicPr>
      <xdr:blipFill>
        <a:blip xmlns:r="http://schemas.openxmlformats.org/officeDocument/2006/relationships" r:embed="rId275" cstate="print">
          <a:extLst>
            <a:ext uri="{28A0092B-C50C-407E-A947-70E740481C1C}">
              <a14:useLocalDpi xmlns:a14="http://schemas.microsoft.com/office/drawing/2010/main" val="0"/>
            </a:ext>
          </a:extLst>
        </a:blip>
        <a:stretch>
          <a:fillRect/>
        </a:stretch>
      </xdr:blipFill>
      <xdr:spPr>
        <a:xfrm>
          <a:off x="2381250" y="155238450"/>
          <a:ext cx="1438275" cy="1004434"/>
        </a:xfrm>
        <a:prstGeom prst="rect">
          <a:avLst/>
        </a:prstGeom>
      </xdr:spPr>
    </xdr:pic>
    <xdr:clientData/>
  </xdr:twoCellAnchor>
  <xdr:twoCellAnchor editAs="oneCell">
    <xdr:from>
      <xdr:col>2</xdr:col>
      <xdr:colOff>466725</xdr:colOff>
      <xdr:row>177</xdr:row>
      <xdr:rowOff>28575</xdr:rowOff>
    </xdr:from>
    <xdr:to>
      <xdr:col>2</xdr:col>
      <xdr:colOff>1981200</xdr:colOff>
      <xdr:row>177</xdr:row>
      <xdr:rowOff>994866</xdr:rowOff>
    </xdr:to>
    <xdr:pic>
      <xdr:nvPicPr>
        <xdr:cNvPr id="240" name="Рисунок 239">
          <a:extLst>
            <a:ext uri="{FF2B5EF4-FFF2-40B4-BE49-F238E27FC236}">
              <a16:creationId xmlns:a16="http://schemas.microsoft.com/office/drawing/2014/main" id="{00000000-0008-0000-0900-0000F0000000}"/>
            </a:ext>
          </a:extLst>
        </xdr:cNvPr>
        <xdr:cNvPicPr>
          <a:picLocks noChangeAspect="1"/>
        </xdr:cNvPicPr>
      </xdr:nvPicPr>
      <xdr:blipFill>
        <a:blip xmlns:r="http://schemas.openxmlformats.org/officeDocument/2006/relationships" r:embed="rId232" cstate="print">
          <a:extLst>
            <a:ext uri="{28A0092B-C50C-407E-A947-70E740481C1C}">
              <a14:useLocalDpi xmlns:a14="http://schemas.microsoft.com/office/drawing/2010/main" val="0"/>
            </a:ext>
          </a:extLst>
        </a:blip>
        <a:stretch>
          <a:fillRect/>
        </a:stretch>
      </xdr:blipFill>
      <xdr:spPr>
        <a:xfrm>
          <a:off x="2352675" y="165354000"/>
          <a:ext cx="1514475" cy="966291"/>
        </a:xfrm>
        <a:prstGeom prst="rect">
          <a:avLst/>
        </a:prstGeom>
      </xdr:spPr>
    </xdr:pic>
    <xdr:clientData/>
  </xdr:twoCellAnchor>
  <xdr:twoCellAnchor editAs="oneCell">
    <xdr:from>
      <xdr:col>2</xdr:col>
      <xdr:colOff>619124</xdr:colOff>
      <xdr:row>181</xdr:row>
      <xdr:rowOff>47625</xdr:rowOff>
    </xdr:from>
    <xdr:to>
      <xdr:col>2</xdr:col>
      <xdr:colOff>1638299</xdr:colOff>
      <xdr:row>181</xdr:row>
      <xdr:rowOff>947535</xdr:rowOff>
    </xdr:to>
    <xdr:pic>
      <xdr:nvPicPr>
        <xdr:cNvPr id="241" name="Рисунок 68">
          <a:extLst>
            <a:ext uri="{FF2B5EF4-FFF2-40B4-BE49-F238E27FC236}">
              <a16:creationId xmlns:a16="http://schemas.microsoft.com/office/drawing/2014/main" id="{00000000-0008-0000-0900-0000F1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a:off x="2505074" y="169411650"/>
          <a:ext cx="1019175" cy="89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619124</xdr:colOff>
      <xdr:row>182</xdr:row>
      <xdr:rowOff>47625</xdr:rowOff>
    </xdr:from>
    <xdr:to>
      <xdr:col>2</xdr:col>
      <xdr:colOff>1638299</xdr:colOff>
      <xdr:row>182</xdr:row>
      <xdr:rowOff>947535</xdr:rowOff>
    </xdr:to>
    <xdr:pic>
      <xdr:nvPicPr>
        <xdr:cNvPr id="242" name="Рисунок 68">
          <a:extLst>
            <a:ext uri="{FF2B5EF4-FFF2-40B4-BE49-F238E27FC236}">
              <a16:creationId xmlns:a16="http://schemas.microsoft.com/office/drawing/2014/main" id="{00000000-0008-0000-0900-0000F2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a:off x="2505074" y="169411650"/>
          <a:ext cx="1019175" cy="89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619124</xdr:colOff>
      <xdr:row>183</xdr:row>
      <xdr:rowOff>47625</xdr:rowOff>
    </xdr:from>
    <xdr:to>
      <xdr:col>2</xdr:col>
      <xdr:colOff>1638299</xdr:colOff>
      <xdr:row>183</xdr:row>
      <xdr:rowOff>947535</xdr:rowOff>
    </xdr:to>
    <xdr:pic>
      <xdr:nvPicPr>
        <xdr:cNvPr id="243" name="Рисунок 68">
          <a:extLst>
            <a:ext uri="{FF2B5EF4-FFF2-40B4-BE49-F238E27FC236}">
              <a16:creationId xmlns:a16="http://schemas.microsoft.com/office/drawing/2014/main" id="{00000000-0008-0000-0900-0000F3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a:off x="2505074" y="169411650"/>
          <a:ext cx="1019175" cy="89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28576</xdr:colOff>
      <xdr:row>48</xdr:row>
      <xdr:rowOff>180977</xdr:rowOff>
    </xdr:from>
    <xdr:to>
      <xdr:col>10</xdr:col>
      <xdr:colOff>826752</xdr:colOff>
      <xdr:row>48</xdr:row>
      <xdr:rowOff>971551</xdr:rowOff>
    </xdr:to>
    <xdr:pic>
      <xdr:nvPicPr>
        <xdr:cNvPr id="159" name="Рисунок 158">
          <a:extLst>
            <a:ext uri="{FF2B5EF4-FFF2-40B4-BE49-F238E27FC236}">
              <a16:creationId xmlns:a16="http://schemas.microsoft.com/office/drawing/2014/main" id="{00000000-0008-0000-0900-00009F000000}"/>
            </a:ext>
          </a:extLst>
        </xdr:cNvPr>
        <xdr:cNvPicPr>
          <a:picLocks noChangeAspect="1"/>
        </xdr:cNvPicPr>
      </xdr:nvPicPr>
      <xdr:blipFill>
        <a:blip xmlns:r="http://schemas.openxmlformats.org/officeDocument/2006/relationships" r:embed="rId297" cstate="print">
          <a:extLst>
            <a:ext uri="{28A0092B-C50C-407E-A947-70E740481C1C}">
              <a14:useLocalDpi xmlns:a14="http://schemas.microsoft.com/office/drawing/2010/main" val="0"/>
            </a:ext>
          </a:extLst>
        </a:blip>
        <a:stretch>
          <a:fillRect/>
        </a:stretch>
      </xdr:blipFill>
      <xdr:spPr>
        <a:xfrm>
          <a:off x="11572876" y="41424227"/>
          <a:ext cx="798176" cy="790574"/>
        </a:xfrm>
        <a:prstGeom prst="rect">
          <a:avLst/>
        </a:prstGeom>
      </xdr:spPr>
    </xdr:pic>
    <xdr:clientData/>
  </xdr:twoCellAnchor>
  <xdr:twoCellAnchor editAs="oneCell">
    <xdr:from>
      <xdr:col>2</xdr:col>
      <xdr:colOff>333375</xdr:colOff>
      <xdr:row>112</xdr:row>
      <xdr:rowOff>71440</xdr:rowOff>
    </xdr:from>
    <xdr:to>
      <xdr:col>2</xdr:col>
      <xdr:colOff>2114550</xdr:colOff>
      <xdr:row>112</xdr:row>
      <xdr:rowOff>962028</xdr:rowOff>
    </xdr:to>
    <xdr:pic>
      <xdr:nvPicPr>
        <xdr:cNvPr id="244" name="Рисунок 243">
          <a:hlinkClick xmlns:r="http://schemas.openxmlformats.org/officeDocument/2006/relationships" r:id="rId298"/>
          <a:extLst>
            <a:ext uri="{FF2B5EF4-FFF2-40B4-BE49-F238E27FC236}">
              <a16:creationId xmlns:a16="http://schemas.microsoft.com/office/drawing/2014/main" id="{00000000-0008-0000-0900-0000F4000000}"/>
            </a:ext>
          </a:extLst>
        </xdr:cNvPr>
        <xdr:cNvPicPr>
          <a:picLocks noChangeAspect="1"/>
        </xdr:cNvPicPr>
      </xdr:nvPicPr>
      <xdr:blipFill>
        <a:blip xmlns:r="http://schemas.openxmlformats.org/officeDocument/2006/relationships" r:embed="rId299" cstate="email">
          <a:extLst>
            <a:ext uri="{28A0092B-C50C-407E-A947-70E740481C1C}">
              <a14:useLocalDpi xmlns:a14="http://schemas.microsoft.com/office/drawing/2010/main"/>
            </a:ext>
          </a:extLst>
        </a:blip>
        <a:stretch>
          <a:fillRect/>
        </a:stretch>
      </xdr:blipFill>
      <xdr:spPr>
        <a:xfrm>
          <a:off x="2219325" y="104246365"/>
          <a:ext cx="1781175" cy="890588"/>
        </a:xfrm>
        <a:prstGeom prst="rect">
          <a:avLst/>
        </a:prstGeom>
      </xdr:spPr>
    </xdr:pic>
    <xdr:clientData/>
  </xdr:twoCellAnchor>
  <xdr:twoCellAnchor editAs="oneCell">
    <xdr:from>
      <xdr:col>10</xdr:col>
      <xdr:colOff>66677</xdr:colOff>
      <xdr:row>112</xdr:row>
      <xdr:rowOff>381000</xdr:rowOff>
    </xdr:from>
    <xdr:to>
      <xdr:col>10</xdr:col>
      <xdr:colOff>794637</xdr:colOff>
      <xdr:row>112</xdr:row>
      <xdr:rowOff>609600</xdr:rowOff>
    </xdr:to>
    <xdr:pic>
      <xdr:nvPicPr>
        <xdr:cNvPr id="245" name="Рисунок 244">
          <a:extLst>
            <a:ext uri="{FF2B5EF4-FFF2-40B4-BE49-F238E27FC236}">
              <a16:creationId xmlns:a16="http://schemas.microsoft.com/office/drawing/2014/main" id="{00000000-0008-0000-0900-0000F5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10977" y="104555925"/>
          <a:ext cx="727960" cy="228600"/>
        </a:xfrm>
        <a:prstGeom prst="rect">
          <a:avLst/>
        </a:prstGeom>
      </xdr:spPr>
    </xdr:pic>
    <xdr:clientData/>
  </xdr:twoCellAnchor>
  <xdr:twoCellAnchor editAs="oneCell">
    <xdr:from>
      <xdr:col>2</xdr:col>
      <xdr:colOff>330976</xdr:colOff>
      <xdr:row>114</xdr:row>
      <xdr:rowOff>73800</xdr:rowOff>
    </xdr:from>
    <xdr:to>
      <xdr:col>2</xdr:col>
      <xdr:colOff>2085976</xdr:colOff>
      <xdr:row>114</xdr:row>
      <xdr:rowOff>951300</xdr:rowOff>
    </xdr:to>
    <xdr:pic>
      <xdr:nvPicPr>
        <xdr:cNvPr id="246" name="Рисунок 245">
          <a:hlinkClick xmlns:r="http://schemas.openxmlformats.org/officeDocument/2006/relationships" r:id="rId300"/>
          <a:extLst>
            <a:ext uri="{FF2B5EF4-FFF2-40B4-BE49-F238E27FC236}">
              <a16:creationId xmlns:a16="http://schemas.microsoft.com/office/drawing/2014/main" id="{00000000-0008-0000-0900-0000F6000000}"/>
            </a:ext>
          </a:extLst>
        </xdr:cNvPr>
        <xdr:cNvPicPr>
          <a:picLocks noChangeAspect="1"/>
        </xdr:cNvPicPr>
      </xdr:nvPicPr>
      <xdr:blipFill>
        <a:blip xmlns:r="http://schemas.openxmlformats.org/officeDocument/2006/relationships" r:embed="rId301" cstate="email">
          <a:extLst>
            <a:ext uri="{28A0092B-C50C-407E-A947-70E740481C1C}">
              <a14:useLocalDpi xmlns:a14="http://schemas.microsoft.com/office/drawing/2010/main"/>
            </a:ext>
          </a:extLst>
        </a:blip>
        <a:stretch>
          <a:fillRect/>
        </a:stretch>
      </xdr:blipFill>
      <xdr:spPr>
        <a:xfrm>
          <a:off x="2216926" y="106268025"/>
          <a:ext cx="1755000" cy="877500"/>
        </a:xfrm>
        <a:prstGeom prst="rect">
          <a:avLst/>
        </a:prstGeom>
      </xdr:spPr>
    </xdr:pic>
    <xdr:clientData/>
  </xdr:twoCellAnchor>
  <xdr:twoCellAnchor editAs="oneCell">
    <xdr:from>
      <xdr:col>10</xdr:col>
      <xdr:colOff>66677</xdr:colOff>
      <xdr:row>114</xdr:row>
      <xdr:rowOff>381000</xdr:rowOff>
    </xdr:from>
    <xdr:to>
      <xdr:col>10</xdr:col>
      <xdr:colOff>794637</xdr:colOff>
      <xdr:row>114</xdr:row>
      <xdr:rowOff>609600</xdr:rowOff>
    </xdr:to>
    <xdr:pic>
      <xdr:nvPicPr>
        <xdr:cNvPr id="247" name="Рисунок 246">
          <a:extLst>
            <a:ext uri="{FF2B5EF4-FFF2-40B4-BE49-F238E27FC236}">
              <a16:creationId xmlns:a16="http://schemas.microsoft.com/office/drawing/2014/main" id="{00000000-0008-0000-0900-0000F7000000}"/>
            </a:ext>
          </a:extLst>
        </xdr:cNvPr>
        <xdr:cNvPicPr>
          <a:picLocks noChangeAspect="1"/>
        </xdr:cNvPicPr>
      </xdr:nvPicPr>
      <xdr:blipFill>
        <a:blip xmlns:r="http://schemas.openxmlformats.org/officeDocument/2006/relationships" r:embed="rId193" cstate="print">
          <a:extLst>
            <a:ext uri="{28A0092B-C50C-407E-A947-70E740481C1C}">
              <a14:useLocalDpi xmlns:a14="http://schemas.microsoft.com/office/drawing/2010/main" val="0"/>
            </a:ext>
          </a:extLst>
        </a:blip>
        <a:stretch>
          <a:fillRect/>
        </a:stretch>
      </xdr:blipFill>
      <xdr:spPr>
        <a:xfrm>
          <a:off x="11610977" y="106575225"/>
          <a:ext cx="727960" cy="228600"/>
        </a:xfrm>
        <a:prstGeom prst="rect">
          <a:avLst/>
        </a:prstGeom>
      </xdr:spPr>
    </xdr:pic>
    <xdr:clientData/>
  </xdr:twoCellAnchor>
  <xdr:twoCellAnchor editAs="oneCell">
    <xdr:from>
      <xdr:col>2</xdr:col>
      <xdr:colOff>981077</xdr:colOff>
      <xdr:row>111</xdr:row>
      <xdr:rowOff>28577</xdr:rowOff>
    </xdr:from>
    <xdr:to>
      <xdr:col>2</xdr:col>
      <xdr:colOff>1409701</xdr:colOff>
      <xdr:row>111</xdr:row>
      <xdr:rowOff>990907</xdr:rowOff>
    </xdr:to>
    <xdr:pic>
      <xdr:nvPicPr>
        <xdr:cNvPr id="160" name="Рисунок 159">
          <a:extLst>
            <a:ext uri="{FF2B5EF4-FFF2-40B4-BE49-F238E27FC236}">
              <a16:creationId xmlns:a16="http://schemas.microsoft.com/office/drawing/2014/main" id="{00000000-0008-0000-0900-0000A0000000}"/>
            </a:ext>
          </a:extLst>
        </xdr:cNvPr>
        <xdr:cNvPicPr>
          <a:picLocks noChangeAspect="1"/>
        </xdr:cNvPicPr>
      </xdr:nvPicPr>
      <xdr:blipFill>
        <a:blip xmlns:r="http://schemas.openxmlformats.org/officeDocument/2006/relationships" r:embed="rId302" cstate="print">
          <a:extLst>
            <a:ext uri="{28A0092B-C50C-407E-A947-70E740481C1C}">
              <a14:useLocalDpi xmlns:a14="http://schemas.microsoft.com/office/drawing/2010/main" val="0"/>
            </a:ext>
          </a:extLst>
        </a:blip>
        <a:stretch>
          <a:fillRect/>
        </a:stretch>
      </xdr:blipFill>
      <xdr:spPr>
        <a:xfrm>
          <a:off x="2867027" y="104203502"/>
          <a:ext cx="428624" cy="962330"/>
        </a:xfrm>
        <a:prstGeom prst="rect">
          <a:avLst/>
        </a:prstGeom>
      </xdr:spPr>
    </xdr:pic>
    <xdr:clientData/>
  </xdr:twoCellAnchor>
  <xdr:twoCellAnchor editAs="oneCell">
    <xdr:from>
      <xdr:col>2</xdr:col>
      <xdr:colOff>971550</xdr:colOff>
      <xdr:row>113</xdr:row>
      <xdr:rowOff>19050</xdr:rowOff>
    </xdr:from>
    <xdr:to>
      <xdr:col>2</xdr:col>
      <xdr:colOff>1406167</xdr:colOff>
      <xdr:row>113</xdr:row>
      <xdr:rowOff>1000125</xdr:rowOff>
    </xdr:to>
    <xdr:pic>
      <xdr:nvPicPr>
        <xdr:cNvPr id="163" name="Рисунок 162">
          <a:extLst>
            <a:ext uri="{FF2B5EF4-FFF2-40B4-BE49-F238E27FC236}">
              <a16:creationId xmlns:a16="http://schemas.microsoft.com/office/drawing/2014/main" id="{00000000-0008-0000-0900-0000A3000000}"/>
            </a:ext>
          </a:extLst>
        </xdr:cNvPr>
        <xdr:cNvPicPr>
          <a:picLocks noChangeAspect="1"/>
        </xdr:cNvPicPr>
      </xdr:nvPicPr>
      <xdr:blipFill>
        <a:blip xmlns:r="http://schemas.openxmlformats.org/officeDocument/2006/relationships" r:embed="rId303" cstate="print">
          <a:extLst>
            <a:ext uri="{28A0092B-C50C-407E-A947-70E740481C1C}">
              <a14:useLocalDpi xmlns:a14="http://schemas.microsoft.com/office/drawing/2010/main" val="0"/>
            </a:ext>
          </a:extLst>
        </a:blip>
        <a:stretch>
          <a:fillRect/>
        </a:stretch>
      </xdr:blipFill>
      <xdr:spPr>
        <a:xfrm>
          <a:off x="2857500" y="106213275"/>
          <a:ext cx="434617" cy="9810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609600</xdr:colOff>
      <xdr:row>40</xdr:row>
      <xdr:rowOff>0</xdr:rowOff>
    </xdr:from>
    <xdr:to>
      <xdr:col>2</xdr:col>
      <xdr:colOff>609600</xdr:colOff>
      <xdr:row>40</xdr:row>
      <xdr:rowOff>676275</xdr:rowOff>
    </xdr:to>
    <xdr:pic>
      <xdr:nvPicPr>
        <xdr:cNvPr id="2" name="Рисунок 5">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3910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41</xdr:row>
      <xdr:rowOff>28575</xdr:rowOff>
    </xdr:from>
    <xdr:to>
      <xdr:col>2</xdr:col>
      <xdr:colOff>838200</xdr:colOff>
      <xdr:row>41</xdr:row>
      <xdr:rowOff>714375</xdr:rowOff>
    </xdr:to>
    <xdr:pic>
      <xdr:nvPicPr>
        <xdr:cNvPr id="3" name="Рисунок 6">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686050" y="557212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57</xdr:row>
      <xdr:rowOff>0</xdr:rowOff>
    </xdr:from>
    <xdr:to>
      <xdr:col>2</xdr:col>
      <xdr:colOff>590550</xdr:colOff>
      <xdr:row>57</xdr:row>
      <xdr:rowOff>666750</xdr:rowOff>
    </xdr:to>
    <xdr:pic>
      <xdr:nvPicPr>
        <xdr:cNvPr id="4" name="Рисунок 7">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49923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57</xdr:row>
      <xdr:rowOff>38100</xdr:rowOff>
    </xdr:from>
    <xdr:to>
      <xdr:col>2</xdr:col>
      <xdr:colOff>704850</xdr:colOff>
      <xdr:row>57</xdr:row>
      <xdr:rowOff>714375</xdr:rowOff>
    </xdr:to>
    <xdr:pic>
      <xdr:nvPicPr>
        <xdr:cNvPr id="5" name="Рисунок 8">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1503045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74</xdr:row>
      <xdr:rowOff>57150</xdr:rowOff>
    </xdr:to>
    <xdr:pic>
      <xdr:nvPicPr>
        <xdr:cNvPr id="6" name="Рисунок 9">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697480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40</xdr:row>
      <xdr:rowOff>0</xdr:rowOff>
    </xdr:from>
    <xdr:to>
      <xdr:col>2</xdr:col>
      <xdr:colOff>609600</xdr:colOff>
      <xdr:row>40</xdr:row>
      <xdr:rowOff>676275</xdr:rowOff>
    </xdr:to>
    <xdr:pic>
      <xdr:nvPicPr>
        <xdr:cNvPr id="7" name="Рисунок 5">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3910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40</xdr:row>
      <xdr:rowOff>0</xdr:rowOff>
    </xdr:from>
    <xdr:to>
      <xdr:col>2</xdr:col>
      <xdr:colOff>609600</xdr:colOff>
      <xdr:row>40</xdr:row>
      <xdr:rowOff>676275</xdr:rowOff>
    </xdr:to>
    <xdr:pic>
      <xdr:nvPicPr>
        <xdr:cNvPr id="8" name="Рисунок 5">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3910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40</xdr:row>
      <xdr:rowOff>0</xdr:rowOff>
    </xdr:from>
    <xdr:to>
      <xdr:col>2</xdr:col>
      <xdr:colOff>609600</xdr:colOff>
      <xdr:row>40</xdr:row>
      <xdr:rowOff>676275</xdr:rowOff>
    </xdr:to>
    <xdr:pic>
      <xdr:nvPicPr>
        <xdr:cNvPr id="9" name="Рисунок 5">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3910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57</xdr:row>
      <xdr:rowOff>47625</xdr:rowOff>
    </xdr:from>
    <xdr:to>
      <xdr:col>2</xdr:col>
      <xdr:colOff>590550</xdr:colOff>
      <xdr:row>57</xdr:row>
      <xdr:rowOff>714375</xdr:rowOff>
    </xdr:to>
    <xdr:pic>
      <xdr:nvPicPr>
        <xdr:cNvPr id="10" name="Рисунок 7">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50399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74</xdr:row>
      <xdr:rowOff>38100</xdr:rowOff>
    </xdr:to>
    <xdr:pic>
      <xdr:nvPicPr>
        <xdr:cNvPr id="11" name="Рисунок 7">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69748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57</xdr:row>
      <xdr:rowOff>0</xdr:rowOff>
    </xdr:from>
    <xdr:to>
      <xdr:col>2</xdr:col>
      <xdr:colOff>590550</xdr:colOff>
      <xdr:row>57</xdr:row>
      <xdr:rowOff>666750</xdr:rowOff>
    </xdr:to>
    <xdr:pic>
      <xdr:nvPicPr>
        <xdr:cNvPr id="12" name="Рисунок 7">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49923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58</xdr:row>
      <xdr:rowOff>38100</xdr:rowOff>
    </xdr:from>
    <xdr:to>
      <xdr:col>2</xdr:col>
      <xdr:colOff>704850</xdr:colOff>
      <xdr:row>58</xdr:row>
      <xdr:rowOff>714375</xdr:rowOff>
    </xdr:to>
    <xdr:pic>
      <xdr:nvPicPr>
        <xdr:cNvPr id="13" name="Рисунок 8">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1621155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58</xdr:row>
      <xdr:rowOff>47625</xdr:rowOff>
    </xdr:from>
    <xdr:to>
      <xdr:col>2</xdr:col>
      <xdr:colOff>590550</xdr:colOff>
      <xdr:row>58</xdr:row>
      <xdr:rowOff>714375</xdr:rowOff>
    </xdr:to>
    <xdr:pic>
      <xdr:nvPicPr>
        <xdr:cNvPr id="14" name="Рисунок 7">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62210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942976</xdr:colOff>
      <xdr:row>41</xdr:row>
      <xdr:rowOff>9525</xdr:rowOff>
    </xdr:from>
    <xdr:to>
      <xdr:col>2</xdr:col>
      <xdr:colOff>1701642</xdr:colOff>
      <xdr:row>41</xdr:row>
      <xdr:rowOff>1133475</xdr:rowOff>
    </xdr:to>
    <xdr:pic>
      <xdr:nvPicPr>
        <xdr:cNvPr id="15" name="Рисунок 6">
          <a:hlinkClick xmlns:r="http://schemas.openxmlformats.org/officeDocument/2006/relationships" r:id="rId6"/>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790826" y="5810250"/>
          <a:ext cx="758666"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59</xdr:row>
      <xdr:rowOff>38100</xdr:rowOff>
    </xdr:from>
    <xdr:to>
      <xdr:col>2</xdr:col>
      <xdr:colOff>704850</xdr:colOff>
      <xdr:row>59</xdr:row>
      <xdr:rowOff>714375</xdr:rowOff>
    </xdr:to>
    <xdr:pic>
      <xdr:nvPicPr>
        <xdr:cNvPr id="19" name="Рисунок 8">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1746885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59</xdr:row>
      <xdr:rowOff>47625</xdr:rowOff>
    </xdr:from>
    <xdr:to>
      <xdr:col>2</xdr:col>
      <xdr:colOff>590550</xdr:colOff>
      <xdr:row>59</xdr:row>
      <xdr:rowOff>714375</xdr:rowOff>
    </xdr:to>
    <xdr:pic>
      <xdr:nvPicPr>
        <xdr:cNvPr id="20" name="Рисунок 7">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74783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61</xdr:row>
      <xdr:rowOff>0</xdr:rowOff>
    </xdr:from>
    <xdr:to>
      <xdr:col>2</xdr:col>
      <xdr:colOff>704850</xdr:colOff>
      <xdr:row>61</xdr:row>
      <xdr:rowOff>676275</xdr:rowOff>
    </xdr:to>
    <xdr:pic>
      <xdr:nvPicPr>
        <xdr:cNvPr id="21" name="Рисунок 8">
          <a:extLst>
            <a:ext uri="{FF2B5EF4-FFF2-40B4-BE49-F238E27FC236}">
              <a16:creationId xmlns:a16="http://schemas.microsoft.com/office/drawing/2014/main" id="{00000000-0008-0000-0A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1865947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61</xdr:row>
      <xdr:rowOff>0</xdr:rowOff>
    </xdr:from>
    <xdr:to>
      <xdr:col>2</xdr:col>
      <xdr:colOff>590550</xdr:colOff>
      <xdr:row>61</xdr:row>
      <xdr:rowOff>666750</xdr:rowOff>
    </xdr:to>
    <xdr:pic>
      <xdr:nvPicPr>
        <xdr:cNvPr id="22" name="Рисунок 7">
          <a:extLst>
            <a:ext uri="{FF2B5EF4-FFF2-40B4-BE49-F238E27FC236}">
              <a16:creationId xmlns:a16="http://schemas.microsoft.com/office/drawing/2014/main" id="{00000000-0008-0000-0A00-00001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86690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61</xdr:row>
      <xdr:rowOff>38100</xdr:rowOff>
    </xdr:from>
    <xdr:to>
      <xdr:col>2</xdr:col>
      <xdr:colOff>704850</xdr:colOff>
      <xdr:row>61</xdr:row>
      <xdr:rowOff>714375</xdr:rowOff>
    </xdr:to>
    <xdr:pic>
      <xdr:nvPicPr>
        <xdr:cNvPr id="23" name="Рисунок 8">
          <a:extLst>
            <a:ext uri="{FF2B5EF4-FFF2-40B4-BE49-F238E27FC236}">
              <a16:creationId xmlns:a16="http://schemas.microsoft.com/office/drawing/2014/main" id="{00000000-0008-0000-0A00-00001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1977390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61</xdr:row>
      <xdr:rowOff>47625</xdr:rowOff>
    </xdr:from>
    <xdr:to>
      <xdr:col>2</xdr:col>
      <xdr:colOff>590550</xdr:colOff>
      <xdr:row>61</xdr:row>
      <xdr:rowOff>714375</xdr:rowOff>
    </xdr:to>
    <xdr:pic>
      <xdr:nvPicPr>
        <xdr:cNvPr id="24" name="Рисунок 7">
          <a:extLst>
            <a:ext uri="{FF2B5EF4-FFF2-40B4-BE49-F238E27FC236}">
              <a16:creationId xmlns:a16="http://schemas.microsoft.com/office/drawing/2014/main" id="{00000000-0008-0000-0A00-00001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978342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62</xdr:row>
      <xdr:rowOff>38100</xdr:rowOff>
    </xdr:from>
    <xdr:to>
      <xdr:col>2</xdr:col>
      <xdr:colOff>704850</xdr:colOff>
      <xdr:row>64</xdr:row>
      <xdr:rowOff>485775</xdr:rowOff>
    </xdr:to>
    <xdr:pic>
      <xdr:nvPicPr>
        <xdr:cNvPr id="25" name="Рисунок 8">
          <a:extLst>
            <a:ext uri="{FF2B5EF4-FFF2-40B4-BE49-F238E27FC236}">
              <a16:creationId xmlns:a16="http://schemas.microsoft.com/office/drawing/2014/main" id="{00000000-0008-0000-0A00-00001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0955000"/>
          <a:ext cx="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62</xdr:row>
      <xdr:rowOff>47625</xdr:rowOff>
    </xdr:from>
    <xdr:to>
      <xdr:col>2</xdr:col>
      <xdr:colOff>590550</xdr:colOff>
      <xdr:row>64</xdr:row>
      <xdr:rowOff>485775</xdr:rowOff>
    </xdr:to>
    <xdr:pic>
      <xdr:nvPicPr>
        <xdr:cNvPr id="26" name="Рисунок 7">
          <a:extLst>
            <a:ext uri="{FF2B5EF4-FFF2-40B4-BE49-F238E27FC236}">
              <a16:creationId xmlns:a16="http://schemas.microsoft.com/office/drawing/2014/main" id="{00000000-0008-0000-0A00-00001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0964525"/>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63</xdr:row>
      <xdr:rowOff>38100</xdr:rowOff>
    </xdr:from>
    <xdr:to>
      <xdr:col>2</xdr:col>
      <xdr:colOff>704850</xdr:colOff>
      <xdr:row>63</xdr:row>
      <xdr:rowOff>714375</xdr:rowOff>
    </xdr:to>
    <xdr:pic>
      <xdr:nvPicPr>
        <xdr:cNvPr id="27" name="Рисунок 8">
          <a:extLst>
            <a:ext uri="{FF2B5EF4-FFF2-40B4-BE49-F238E27FC236}">
              <a16:creationId xmlns:a16="http://schemas.microsoft.com/office/drawing/2014/main" id="{00000000-0008-0000-0A00-00001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112645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63</xdr:row>
      <xdr:rowOff>47625</xdr:rowOff>
    </xdr:from>
    <xdr:to>
      <xdr:col>2</xdr:col>
      <xdr:colOff>590550</xdr:colOff>
      <xdr:row>63</xdr:row>
      <xdr:rowOff>714375</xdr:rowOff>
    </xdr:to>
    <xdr:pic>
      <xdr:nvPicPr>
        <xdr:cNvPr id="28" name="Рисунок 7">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11359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38100</xdr:rowOff>
    </xdr:from>
    <xdr:to>
      <xdr:col>2</xdr:col>
      <xdr:colOff>704850</xdr:colOff>
      <xdr:row>68</xdr:row>
      <xdr:rowOff>476250</xdr:rowOff>
    </xdr:to>
    <xdr:pic>
      <xdr:nvPicPr>
        <xdr:cNvPr id="29" name="Рисунок 8">
          <a:extLst>
            <a:ext uri="{FF2B5EF4-FFF2-40B4-BE49-F238E27FC236}">
              <a16:creationId xmlns:a16="http://schemas.microsoft.com/office/drawing/2014/main" id="{00000000-0008-0000-0A00-00001D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4660225"/>
          <a:ext cx="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47625</xdr:rowOff>
    </xdr:from>
    <xdr:to>
      <xdr:col>2</xdr:col>
      <xdr:colOff>590550</xdr:colOff>
      <xdr:row>68</xdr:row>
      <xdr:rowOff>476250</xdr:rowOff>
    </xdr:to>
    <xdr:pic>
      <xdr:nvPicPr>
        <xdr:cNvPr id="30" name="Рисунок 7">
          <a:extLst>
            <a:ext uri="{FF2B5EF4-FFF2-40B4-BE49-F238E27FC236}">
              <a16:creationId xmlns:a16="http://schemas.microsoft.com/office/drawing/2014/main" id="{00000000-0008-0000-0A00-00001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4669750"/>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61</xdr:row>
      <xdr:rowOff>0</xdr:rowOff>
    </xdr:from>
    <xdr:to>
      <xdr:col>2</xdr:col>
      <xdr:colOff>552450</xdr:colOff>
      <xdr:row>61</xdr:row>
      <xdr:rowOff>685800</xdr:rowOff>
    </xdr:to>
    <xdr:pic>
      <xdr:nvPicPr>
        <xdr:cNvPr id="31" name="Рисунок 9">
          <a:extLst>
            <a:ext uri="{FF2B5EF4-FFF2-40B4-BE49-F238E27FC236}">
              <a16:creationId xmlns:a16="http://schemas.microsoft.com/office/drawing/2014/main" id="{00000000-0008-0000-0A00-00001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1866900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61</xdr:row>
      <xdr:rowOff>0</xdr:rowOff>
    </xdr:from>
    <xdr:to>
      <xdr:col>2</xdr:col>
      <xdr:colOff>590550</xdr:colOff>
      <xdr:row>61</xdr:row>
      <xdr:rowOff>666750</xdr:rowOff>
    </xdr:to>
    <xdr:pic>
      <xdr:nvPicPr>
        <xdr:cNvPr id="32" name="Рисунок 7">
          <a:extLst>
            <a:ext uri="{FF2B5EF4-FFF2-40B4-BE49-F238E27FC236}">
              <a16:creationId xmlns:a16="http://schemas.microsoft.com/office/drawing/2014/main" id="{00000000-0008-0000-0A00-00002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86690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61</xdr:row>
      <xdr:rowOff>47625</xdr:rowOff>
    </xdr:from>
    <xdr:to>
      <xdr:col>2</xdr:col>
      <xdr:colOff>552450</xdr:colOff>
      <xdr:row>61</xdr:row>
      <xdr:rowOff>733425</xdr:rowOff>
    </xdr:to>
    <xdr:pic>
      <xdr:nvPicPr>
        <xdr:cNvPr id="33" name="Рисунок 9">
          <a:extLst>
            <a:ext uri="{FF2B5EF4-FFF2-40B4-BE49-F238E27FC236}">
              <a16:creationId xmlns:a16="http://schemas.microsoft.com/office/drawing/2014/main" id="{00000000-0008-0000-0A00-00002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1978342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61</xdr:row>
      <xdr:rowOff>47625</xdr:rowOff>
    </xdr:from>
    <xdr:to>
      <xdr:col>2</xdr:col>
      <xdr:colOff>590550</xdr:colOff>
      <xdr:row>61</xdr:row>
      <xdr:rowOff>714375</xdr:rowOff>
    </xdr:to>
    <xdr:pic>
      <xdr:nvPicPr>
        <xdr:cNvPr id="34" name="Рисунок 7">
          <a:extLst>
            <a:ext uri="{FF2B5EF4-FFF2-40B4-BE49-F238E27FC236}">
              <a16:creationId xmlns:a16="http://schemas.microsoft.com/office/drawing/2014/main" id="{00000000-0008-0000-0A00-00002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978342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62</xdr:row>
      <xdr:rowOff>47625</xdr:rowOff>
    </xdr:from>
    <xdr:to>
      <xdr:col>2</xdr:col>
      <xdr:colOff>552450</xdr:colOff>
      <xdr:row>64</xdr:row>
      <xdr:rowOff>504825</xdr:rowOff>
    </xdr:to>
    <xdr:pic>
      <xdr:nvPicPr>
        <xdr:cNvPr id="35" name="Рисунок 9">
          <a:extLst>
            <a:ext uri="{FF2B5EF4-FFF2-40B4-BE49-F238E27FC236}">
              <a16:creationId xmlns:a16="http://schemas.microsoft.com/office/drawing/2014/main" id="{00000000-0008-0000-0A00-00002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0964525"/>
          <a:ext cx="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62</xdr:row>
      <xdr:rowOff>47625</xdr:rowOff>
    </xdr:from>
    <xdr:to>
      <xdr:col>2</xdr:col>
      <xdr:colOff>590550</xdr:colOff>
      <xdr:row>64</xdr:row>
      <xdr:rowOff>485775</xdr:rowOff>
    </xdr:to>
    <xdr:pic>
      <xdr:nvPicPr>
        <xdr:cNvPr id="36" name="Рисунок 7">
          <a:extLst>
            <a:ext uri="{FF2B5EF4-FFF2-40B4-BE49-F238E27FC236}">
              <a16:creationId xmlns:a16="http://schemas.microsoft.com/office/drawing/2014/main" id="{00000000-0008-0000-0A00-00002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0964525"/>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63</xdr:row>
      <xdr:rowOff>47625</xdr:rowOff>
    </xdr:from>
    <xdr:to>
      <xdr:col>2</xdr:col>
      <xdr:colOff>552450</xdr:colOff>
      <xdr:row>63</xdr:row>
      <xdr:rowOff>733425</xdr:rowOff>
    </xdr:to>
    <xdr:pic>
      <xdr:nvPicPr>
        <xdr:cNvPr id="37" name="Рисунок 9">
          <a:extLst>
            <a:ext uri="{FF2B5EF4-FFF2-40B4-BE49-F238E27FC236}">
              <a16:creationId xmlns:a16="http://schemas.microsoft.com/office/drawing/2014/main" id="{00000000-0008-0000-0A00-00002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11359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63</xdr:row>
      <xdr:rowOff>47625</xdr:rowOff>
    </xdr:from>
    <xdr:to>
      <xdr:col>2</xdr:col>
      <xdr:colOff>590550</xdr:colOff>
      <xdr:row>63</xdr:row>
      <xdr:rowOff>714375</xdr:rowOff>
    </xdr:to>
    <xdr:pic>
      <xdr:nvPicPr>
        <xdr:cNvPr id="38" name="Рисунок 7">
          <a:extLst>
            <a:ext uri="{FF2B5EF4-FFF2-40B4-BE49-F238E27FC236}">
              <a16:creationId xmlns:a16="http://schemas.microsoft.com/office/drawing/2014/main" id="{00000000-0008-0000-0A00-00002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11359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47625</xdr:rowOff>
    </xdr:from>
    <xdr:to>
      <xdr:col>2</xdr:col>
      <xdr:colOff>552450</xdr:colOff>
      <xdr:row>68</xdr:row>
      <xdr:rowOff>495300</xdr:rowOff>
    </xdr:to>
    <xdr:pic>
      <xdr:nvPicPr>
        <xdr:cNvPr id="39" name="Рисунок 9">
          <a:extLst>
            <a:ext uri="{FF2B5EF4-FFF2-40B4-BE49-F238E27FC236}">
              <a16:creationId xmlns:a16="http://schemas.microsoft.com/office/drawing/2014/main" id="{00000000-0008-0000-0A00-00002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4669750"/>
          <a:ext cx="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47625</xdr:rowOff>
    </xdr:from>
    <xdr:to>
      <xdr:col>2</xdr:col>
      <xdr:colOff>590550</xdr:colOff>
      <xdr:row>68</xdr:row>
      <xdr:rowOff>476250</xdr:rowOff>
    </xdr:to>
    <xdr:pic>
      <xdr:nvPicPr>
        <xdr:cNvPr id="40" name="Рисунок 7">
          <a:extLst>
            <a:ext uri="{FF2B5EF4-FFF2-40B4-BE49-F238E27FC236}">
              <a16:creationId xmlns:a16="http://schemas.microsoft.com/office/drawing/2014/main" id="{00000000-0008-0000-0A00-00002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4669750"/>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59</xdr:row>
      <xdr:rowOff>38100</xdr:rowOff>
    </xdr:from>
    <xdr:to>
      <xdr:col>2</xdr:col>
      <xdr:colOff>704850</xdr:colOff>
      <xdr:row>59</xdr:row>
      <xdr:rowOff>714375</xdr:rowOff>
    </xdr:to>
    <xdr:pic>
      <xdr:nvPicPr>
        <xdr:cNvPr id="41" name="Рисунок 8">
          <a:extLst>
            <a:ext uri="{FF2B5EF4-FFF2-40B4-BE49-F238E27FC236}">
              <a16:creationId xmlns:a16="http://schemas.microsoft.com/office/drawing/2014/main" id="{00000000-0008-0000-0A00-00002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1746885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59</xdr:row>
      <xdr:rowOff>47625</xdr:rowOff>
    </xdr:from>
    <xdr:to>
      <xdr:col>2</xdr:col>
      <xdr:colOff>590550</xdr:colOff>
      <xdr:row>59</xdr:row>
      <xdr:rowOff>714375</xdr:rowOff>
    </xdr:to>
    <xdr:pic>
      <xdr:nvPicPr>
        <xdr:cNvPr id="42" name="Рисунок 7">
          <a:extLst>
            <a:ext uri="{FF2B5EF4-FFF2-40B4-BE49-F238E27FC236}">
              <a16:creationId xmlns:a16="http://schemas.microsoft.com/office/drawing/2014/main" id="{00000000-0008-0000-0A00-00002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74783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59</xdr:row>
      <xdr:rowOff>47625</xdr:rowOff>
    </xdr:from>
    <xdr:to>
      <xdr:col>2</xdr:col>
      <xdr:colOff>552450</xdr:colOff>
      <xdr:row>59</xdr:row>
      <xdr:rowOff>733425</xdr:rowOff>
    </xdr:to>
    <xdr:pic>
      <xdr:nvPicPr>
        <xdr:cNvPr id="43" name="Рисунок 9">
          <a:extLst>
            <a:ext uri="{FF2B5EF4-FFF2-40B4-BE49-F238E27FC236}">
              <a16:creationId xmlns:a16="http://schemas.microsoft.com/office/drawing/2014/main" id="{00000000-0008-0000-0A00-00002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174783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59</xdr:row>
      <xdr:rowOff>47625</xdr:rowOff>
    </xdr:from>
    <xdr:to>
      <xdr:col>2</xdr:col>
      <xdr:colOff>590550</xdr:colOff>
      <xdr:row>59</xdr:row>
      <xdr:rowOff>714375</xdr:rowOff>
    </xdr:to>
    <xdr:pic>
      <xdr:nvPicPr>
        <xdr:cNvPr id="44" name="Рисунок 7">
          <a:extLst>
            <a:ext uri="{FF2B5EF4-FFF2-40B4-BE49-F238E27FC236}">
              <a16:creationId xmlns:a16="http://schemas.microsoft.com/office/drawing/2014/main" id="{00000000-0008-0000-0A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74783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59</xdr:row>
      <xdr:rowOff>19050</xdr:rowOff>
    </xdr:from>
    <xdr:to>
      <xdr:col>2</xdr:col>
      <xdr:colOff>1819275</xdr:colOff>
      <xdr:row>59</xdr:row>
      <xdr:rowOff>1133475</xdr:rowOff>
    </xdr:to>
    <xdr:pic>
      <xdr:nvPicPr>
        <xdr:cNvPr id="45" name="Рисунок 12">
          <a:hlinkClick xmlns:r="http://schemas.openxmlformats.org/officeDocument/2006/relationships" r:id="rId8"/>
          <a:extLst>
            <a:ext uri="{FF2B5EF4-FFF2-40B4-BE49-F238E27FC236}">
              <a16:creationId xmlns:a16="http://schemas.microsoft.com/office/drawing/2014/main" id="{00000000-0008-0000-0A00-00002D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a:ext>
          </a:extLst>
        </a:blip>
        <a:srcRect/>
        <a:stretch>
          <a:fillRect/>
        </a:stretch>
      </xdr:blipFill>
      <xdr:spPr bwMode="auto">
        <a:xfrm>
          <a:off x="2552700" y="17411700"/>
          <a:ext cx="111442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63</xdr:row>
      <xdr:rowOff>38100</xdr:rowOff>
    </xdr:from>
    <xdr:to>
      <xdr:col>2</xdr:col>
      <xdr:colOff>704850</xdr:colOff>
      <xdr:row>64</xdr:row>
      <xdr:rowOff>647700</xdr:rowOff>
    </xdr:to>
    <xdr:pic>
      <xdr:nvPicPr>
        <xdr:cNvPr id="46" name="Рисунок 8">
          <a:extLst>
            <a:ext uri="{FF2B5EF4-FFF2-40B4-BE49-F238E27FC236}">
              <a16:creationId xmlns:a16="http://schemas.microsoft.com/office/drawing/2014/main" id="{00000000-0008-0000-0A00-00002E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1126450"/>
          <a:ext cx="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63</xdr:row>
      <xdr:rowOff>47625</xdr:rowOff>
    </xdr:from>
    <xdr:to>
      <xdr:col>2</xdr:col>
      <xdr:colOff>590550</xdr:colOff>
      <xdr:row>64</xdr:row>
      <xdr:rowOff>647700</xdr:rowOff>
    </xdr:to>
    <xdr:pic>
      <xdr:nvPicPr>
        <xdr:cNvPr id="47" name="Рисунок 7">
          <a:extLst>
            <a:ext uri="{FF2B5EF4-FFF2-40B4-BE49-F238E27FC236}">
              <a16:creationId xmlns:a16="http://schemas.microsoft.com/office/drawing/2014/main" id="{00000000-0008-0000-0A00-00002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1135975"/>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65</xdr:row>
      <xdr:rowOff>38100</xdr:rowOff>
    </xdr:from>
    <xdr:to>
      <xdr:col>2</xdr:col>
      <xdr:colOff>704850</xdr:colOff>
      <xdr:row>65</xdr:row>
      <xdr:rowOff>714375</xdr:rowOff>
    </xdr:to>
    <xdr:pic>
      <xdr:nvPicPr>
        <xdr:cNvPr id="48" name="Рисунок 8">
          <a:extLst>
            <a:ext uri="{FF2B5EF4-FFF2-40B4-BE49-F238E27FC236}">
              <a16:creationId xmlns:a16="http://schemas.microsoft.com/office/drawing/2014/main" id="{00000000-0008-0000-0A00-00003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346007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47625</xdr:rowOff>
    </xdr:from>
    <xdr:to>
      <xdr:col>2</xdr:col>
      <xdr:colOff>590550</xdr:colOff>
      <xdr:row>65</xdr:row>
      <xdr:rowOff>714375</xdr:rowOff>
    </xdr:to>
    <xdr:pic>
      <xdr:nvPicPr>
        <xdr:cNvPr id="49" name="Рисунок 7">
          <a:extLst>
            <a:ext uri="{FF2B5EF4-FFF2-40B4-BE49-F238E27FC236}">
              <a16:creationId xmlns:a16="http://schemas.microsoft.com/office/drawing/2014/main" id="{00000000-0008-0000-0A00-00003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34696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63</xdr:row>
      <xdr:rowOff>47625</xdr:rowOff>
    </xdr:from>
    <xdr:to>
      <xdr:col>2</xdr:col>
      <xdr:colOff>552450</xdr:colOff>
      <xdr:row>64</xdr:row>
      <xdr:rowOff>666750</xdr:rowOff>
    </xdr:to>
    <xdr:pic>
      <xdr:nvPicPr>
        <xdr:cNvPr id="50" name="Рисунок 9">
          <a:extLst>
            <a:ext uri="{FF2B5EF4-FFF2-40B4-BE49-F238E27FC236}">
              <a16:creationId xmlns:a16="http://schemas.microsoft.com/office/drawing/2014/main" id="{00000000-0008-0000-0A00-00003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1135975"/>
          <a:ext cx="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63</xdr:row>
      <xdr:rowOff>47625</xdr:rowOff>
    </xdr:from>
    <xdr:to>
      <xdr:col>2</xdr:col>
      <xdr:colOff>590550</xdr:colOff>
      <xdr:row>64</xdr:row>
      <xdr:rowOff>647700</xdr:rowOff>
    </xdr:to>
    <xdr:pic>
      <xdr:nvPicPr>
        <xdr:cNvPr id="51" name="Рисунок 7">
          <a:extLst>
            <a:ext uri="{FF2B5EF4-FFF2-40B4-BE49-F238E27FC236}">
              <a16:creationId xmlns:a16="http://schemas.microsoft.com/office/drawing/2014/main" id="{00000000-0008-0000-0A00-00003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1135975"/>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65</xdr:row>
      <xdr:rowOff>47625</xdr:rowOff>
    </xdr:from>
    <xdr:to>
      <xdr:col>2</xdr:col>
      <xdr:colOff>552450</xdr:colOff>
      <xdr:row>65</xdr:row>
      <xdr:rowOff>733425</xdr:rowOff>
    </xdr:to>
    <xdr:pic>
      <xdr:nvPicPr>
        <xdr:cNvPr id="52" name="Рисунок 9">
          <a:extLst>
            <a:ext uri="{FF2B5EF4-FFF2-40B4-BE49-F238E27FC236}">
              <a16:creationId xmlns:a16="http://schemas.microsoft.com/office/drawing/2014/main" id="{00000000-0008-0000-0A00-00003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346960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65</xdr:row>
      <xdr:rowOff>47625</xdr:rowOff>
    </xdr:from>
    <xdr:to>
      <xdr:col>2</xdr:col>
      <xdr:colOff>590550</xdr:colOff>
      <xdr:row>65</xdr:row>
      <xdr:rowOff>714375</xdr:rowOff>
    </xdr:to>
    <xdr:pic>
      <xdr:nvPicPr>
        <xdr:cNvPr id="53" name="Рисунок 7">
          <a:extLst>
            <a:ext uri="{FF2B5EF4-FFF2-40B4-BE49-F238E27FC236}">
              <a16:creationId xmlns:a16="http://schemas.microsoft.com/office/drawing/2014/main" id="{00000000-0008-0000-0A00-00003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34696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47625</xdr:rowOff>
    </xdr:from>
    <xdr:to>
      <xdr:col>2</xdr:col>
      <xdr:colOff>552450</xdr:colOff>
      <xdr:row>67</xdr:row>
      <xdr:rowOff>733425</xdr:rowOff>
    </xdr:to>
    <xdr:pic>
      <xdr:nvPicPr>
        <xdr:cNvPr id="55" name="Рисунок 9">
          <a:extLst>
            <a:ext uri="{FF2B5EF4-FFF2-40B4-BE49-F238E27FC236}">
              <a16:creationId xmlns:a16="http://schemas.microsoft.com/office/drawing/2014/main" id="{00000000-0008-0000-0A00-00003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484120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47625</xdr:rowOff>
    </xdr:from>
    <xdr:to>
      <xdr:col>2</xdr:col>
      <xdr:colOff>590550</xdr:colOff>
      <xdr:row>67</xdr:row>
      <xdr:rowOff>714375</xdr:rowOff>
    </xdr:to>
    <xdr:pic>
      <xdr:nvPicPr>
        <xdr:cNvPr id="56" name="Рисунок 7">
          <a:extLst>
            <a:ext uri="{FF2B5EF4-FFF2-40B4-BE49-F238E27FC236}">
              <a16:creationId xmlns:a16="http://schemas.microsoft.com/office/drawing/2014/main" id="{00000000-0008-0000-0A00-00003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48412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866775</xdr:colOff>
      <xdr:row>42</xdr:row>
      <xdr:rowOff>38100</xdr:rowOff>
    </xdr:from>
    <xdr:to>
      <xdr:col>2</xdr:col>
      <xdr:colOff>1647825</xdr:colOff>
      <xdr:row>42</xdr:row>
      <xdr:rowOff>1104900</xdr:rowOff>
    </xdr:to>
    <xdr:pic>
      <xdr:nvPicPr>
        <xdr:cNvPr id="59" name="Рисунок 7">
          <a:hlinkClick xmlns:r="http://schemas.openxmlformats.org/officeDocument/2006/relationships" r:id="rId10"/>
          <a:extLst>
            <a:ext uri="{FF2B5EF4-FFF2-40B4-BE49-F238E27FC236}">
              <a16:creationId xmlns:a16="http://schemas.microsoft.com/office/drawing/2014/main" id="{00000000-0008-0000-0A00-00003B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a:stretch>
          <a:fillRect/>
        </a:stretch>
      </xdr:blipFill>
      <xdr:spPr bwMode="auto">
        <a:xfrm>
          <a:off x="2714625" y="6981825"/>
          <a:ext cx="7810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65</xdr:row>
      <xdr:rowOff>19050</xdr:rowOff>
    </xdr:from>
    <xdr:to>
      <xdr:col>2</xdr:col>
      <xdr:colOff>1781175</xdr:colOff>
      <xdr:row>65</xdr:row>
      <xdr:rowOff>1133311</xdr:rowOff>
    </xdr:to>
    <xdr:pic>
      <xdr:nvPicPr>
        <xdr:cNvPr id="60" name="Рисунок 110" descr="C:\Users\saltanov\AppData\Local\Temp\SNAGHTML2f4e4520.PNG">
          <a:hlinkClick xmlns:r="http://schemas.openxmlformats.org/officeDocument/2006/relationships" r:id="rId12"/>
          <a:extLst>
            <a:ext uri="{FF2B5EF4-FFF2-40B4-BE49-F238E27FC236}">
              <a16:creationId xmlns:a16="http://schemas.microsoft.com/office/drawing/2014/main" id="{00000000-0008-0000-0A00-00003C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a:ext>
          </a:extLst>
        </a:blip>
        <a:srcRect/>
        <a:stretch>
          <a:fillRect/>
        </a:stretch>
      </xdr:blipFill>
      <xdr:spPr bwMode="auto">
        <a:xfrm>
          <a:off x="2533650" y="26727150"/>
          <a:ext cx="1095375" cy="1114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51</xdr:row>
      <xdr:rowOff>104775</xdr:rowOff>
    </xdr:from>
    <xdr:to>
      <xdr:col>2</xdr:col>
      <xdr:colOff>1676400</xdr:colOff>
      <xdr:row>51</xdr:row>
      <xdr:rowOff>1038225</xdr:rowOff>
    </xdr:to>
    <xdr:pic>
      <xdr:nvPicPr>
        <xdr:cNvPr id="61" name="Рисунок 9">
          <a:hlinkClick xmlns:r="http://schemas.openxmlformats.org/officeDocument/2006/relationships" r:id="rId14"/>
          <a:extLst>
            <a:ext uri="{FF2B5EF4-FFF2-40B4-BE49-F238E27FC236}">
              <a16:creationId xmlns:a16="http://schemas.microsoft.com/office/drawing/2014/main" id="{00000000-0008-0000-0A00-00003D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rcRect/>
        <a:stretch>
          <a:fillRect/>
        </a:stretch>
      </xdr:blipFill>
      <xdr:spPr bwMode="auto">
        <a:xfrm rot="-236081">
          <a:off x="2667000" y="12763500"/>
          <a:ext cx="8572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63</xdr:row>
      <xdr:rowOff>38100</xdr:rowOff>
    </xdr:from>
    <xdr:to>
      <xdr:col>2</xdr:col>
      <xdr:colOff>704850</xdr:colOff>
      <xdr:row>64</xdr:row>
      <xdr:rowOff>647700</xdr:rowOff>
    </xdr:to>
    <xdr:pic>
      <xdr:nvPicPr>
        <xdr:cNvPr id="62" name="Рисунок 8">
          <a:extLst>
            <a:ext uri="{FF2B5EF4-FFF2-40B4-BE49-F238E27FC236}">
              <a16:creationId xmlns:a16="http://schemas.microsoft.com/office/drawing/2014/main" id="{00000000-0008-0000-0A00-00003E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1126450"/>
          <a:ext cx="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63</xdr:row>
      <xdr:rowOff>47625</xdr:rowOff>
    </xdr:from>
    <xdr:to>
      <xdr:col>2</xdr:col>
      <xdr:colOff>590550</xdr:colOff>
      <xdr:row>64</xdr:row>
      <xdr:rowOff>647700</xdr:rowOff>
    </xdr:to>
    <xdr:pic>
      <xdr:nvPicPr>
        <xdr:cNvPr id="63" name="Рисунок 7">
          <a:extLst>
            <a:ext uri="{FF2B5EF4-FFF2-40B4-BE49-F238E27FC236}">
              <a16:creationId xmlns:a16="http://schemas.microsoft.com/office/drawing/2014/main" id="{00000000-0008-0000-0A00-00003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1135975"/>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64</xdr:row>
      <xdr:rowOff>38100</xdr:rowOff>
    </xdr:from>
    <xdr:to>
      <xdr:col>2</xdr:col>
      <xdr:colOff>704850</xdr:colOff>
      <xdr:row>64</xdr:row>
      <xdr:rowOff>714375</xdr:rowOff>
    </xdr:to>
    <xdr:pic>
      <xdr:nvPicPr>
        <xdr:cNvPr id="64" name="Рисунок 8">
          <a:extLst>
            <a:ext uri="{FF2B5EF4-FFF2-40B4-BE49-F238E27FC236}">
              <a16:creationId xmlns:a16="http://schemas.microsoft.com/office/drawing/2014/main" id="{00000000-0008-0000-0A00-00004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22599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64</xdr:row>
      <xdr:rowOff>47625</xdr:rowOff>
    </xdr:from>
    <xdr:to>
      <xdr:col>2</xdr:col>
      <xdr:colOff>590550</xdr:colOff>
      <xdr:row>64</xdr:row>
      <xdr:rowOff>714375</xdr:rowOff>
    </xdr:to>
    <xdr:pic>
      <xdr:nvPicPr>
        <xdr:cNvPr id="65" name="Рисунок 7">
          <a:extLst>
            <a:ext uri="{FF2B5EF4-FFF2-40B4-BE49-F238E27FC236}">
              <a16:creationId xmlns:a16="http://schemas.microsoft.com/office/drawing/2014/main" id="{00000000-0008-0000-0A00-00004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22694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63</xdr:row>
      <xdr:rowOff>47625</xdr:rowOff>
    </xdr:from>
    <xdr:to>
      <xdr:col>2</xdr:col>
      <xdr:colOff>552450</xdr:colOff>
      <xdr:row>64</xdr:row>
      <xdr:rowOff>666750</xdr:rowOff>
    </xdr:to>
    <xdr:pic>
      <xdr:nvPicPr>
        <xdr:cNvPr id="66" name="Рисунок 9">
          <a:extLst>
            <a:ext uri="{FF2B5EF4-FFF2-40B4-BE49-F238E27FC236}">
              <a16:creationId xmlns:a16="http://schemas.microsoft.com/office/drawing/2014/main" id="{00000000-0008-0000-0A00-00004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1135975"/>
          <a:ext cx="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63</xdr:row>
      <xdr:rowOff>47625</xdr:rowOff>
    </xdr:from>
    <xdr:to>
      <xdr:col>2</xdr:col>
      <xdr:colOff>590550</xdr:colOff>
      <xdr:row>64</xdr:row>
      <xdr:rowOff>647700</xdr:rowOff>
    </xdr:to>
    <xdr:pic>
      <xdr:nvPicPr>
        <xdr:cNvPr id="67" name="Рисунок 7">
          <a:extLst>
            <a:ext uri="{FF2B5EF4-FFF2-40B4-BE49-F238E27FC236}">
              <a16:creationId xmlns:a16="http://schemas.microsoft.com/office/drawing/2014/main" id="{00000000-0008-0000-0A00-00004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1135975"/>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64</xdr:row>
      <xdr:rowOff>47625</xdr:rowOff>
    </xdr:from>
    <xdr:to>
      <xdr:col>2</xdr:col>
      <xdr:colOff>552450</xdr:colOff>
      <xdr:row>64</xdr:row>
      <xdr:rowOff>733425</xdr:rowOff>
    </xdr:to>
    <xdr:pic>
      <xdr:nvPicPr>
        <xdr:cNvPr id="68" name="Рисунок 9">
          <a:extLst>
            <a:ext uri="{FF2B5EF4-FFF2-40B4-BE49-F238E27FC236}">
              <a16:creationId xmlns:a16="http://schemas.microsoft.com/office/drawing/2014/main" id="{00000000-0008-0000-0A00-00004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226945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64</xdr:row>
      <xdr:rowOff>47625</xdr:rowOff>
    </xdr:from>
    <xdr:to>
      <xdr:col>2</xdr:col>
      <xdr:colOff>590550</xdr:colOff>
      <xdr:row>64</xdr:row>
      <xdr:rowOff>714375</xdr:rowOff>
    </xdr:to>
    <xdr:pic>
      <xdr:nvPicPr>
        <xdr:cNvPr id="69" name="Рисунок 7">
          <a:extLst>
            <a:ext uri="{FF2B5EF4-FFF2-40B4-BE49-F238E27FC236}">
              <a16:creationId xmlns:a16="http://schemas.microsoft.com/office/drawing/2014/main" id="{00000000-0008-0000-0A00-00004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22694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64</xdr:row>
      <xdr:rowOff>38100</xdr:rowOff>
    </xdr:from>
    <xdr:to>
      <xdr:col>2</xdr:col>
      <xdr:colOff>704850</xdr:colOff>
      <xdr:row>65</xdr:row>
      <xdr:rowOff>647700</xdr:rowOff>
    </xdr:to>
    <xdr:pic>
      <xdr:nvPicPr>
        <xdr:cNvPr id="70" name="Рисунок 8">
          <a:extLst>
            <a:ext uri="{FF2B5EF4-FFF2-40B4-BE49-F238E27FC236}">
              <a16:creationId xmlns:a16="http://schemas.microsoft.com/office/drawing/2014/main" id="{00000000-0008-0000-0A00-00004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22259925"/>
          <a:ext cx="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64</xdr:row>
      <xdr:rowOff>47625</xdr:rowOff>
    </xdr:from>
    <xdr:to>
      <xdr:col>2</xdr:col>
      <xdr:colOff>590550</xdr:colOff>
      <xdr:row>65</xdr:row>
      <xdr:rowOff>647700</xdr:rowOff>
    </xdr:to>
    <xdr:pic>
      <xdr:nvPicPr>
        <xdr:cNvPr id="71" name="Рисунок 7">
          <a:extLst>
            <a:ext uri="{FF2B5EF4-FFF2-40B4-BE49-F238E27FC236}">
              <a16:creationId xmlns:a16="http://schemas.microsoft.com/office/drawing/2014/main" id="{00000000-0008-0000-0A00-00004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2269450"/>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64</xdr:row>
      <xdr:rowOff>47625</xdr:rowOff>
    </xdr:from>
    <xdr:to>
      <xdr:col>2</xdr:col>
      <xdr:colOff>552450</xdr:colOff>
      <xdr:row>65</xdr:row>
      <xdr:rowOff>666750</xdr:rowOff>
    </xdr:to>
    <xdr:pic>
      <xdr:nvPicPr>
        <xdr:cNvPr id="72" name="Рисунок 9">
          <a:extLst>
            <a:ext uri="{FF2B5EF4-FFF2-40B4-BE49-F238E27FC236}">
              <a16:creationId xmlns:a16="http://schemas.microsoft.com/office/drawing/2014/main" id="{00000000-0008-0000-0A00-00004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2269450"/>
          <a:ext cx="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64</xdr:row>
      <xdr:rowOff>47625</xdr:rowOff>
    </xdr:from>
    <xdr:to>
      <xdr:col>2</xdr:col>
      <xdr:colOff>590550</xdr:colOff>
      <xdr:row>65</xdr:row>
      <xdr:rowOff>647700</xdr:rowOff>
    </xdr:to>
    <xdr:pic>
      <xdr:nvPicPr>
        <xdr:cNvPr id="73" name="Рисунок 7">
          <a:extLst>
            <a:ext uri="{FF2B5EF4-FFF2-40B4-BE49-F238E27FC236}">
              <a16:creationId xmlns:a16="http://schemas.microsoft.com/office/drawing/2014/main" id="{00000000-0008-0000-0A00-00004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2269450"/>
          <a:ext cx="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74</xdr:row>
      <xdr:rowOff>57150</xdr:rowOff>
    </xdr:to>
    <xdr:pic>
      <xdr:nvPicPr>
        <xdr:cNvPr id="75" name="Рисунок 9">
          <a:extLst>
            <a:ext uri="{FF2B5EF4-FFF2-40B4-BE49-F238E27FC236}">
              <a16:creationId xmlns:a16="http://schemas.microsoft.com/office/drawing/2014/main" id="{00000000-0008-0000-0A00-00004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697480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74</xdr:row>
      <xdr:rowOff>38100</xdr:rowOff>
    </xdr:to>
    <xdr:pic>
      <xdr:nvPicPr>
        <xdr:cNvPr id="76" name="Рисунок 7">
          <a:extLst>
            <a:ext uri="{FF2B5EF4-FFF2-40B4-BE49-F238E27FC236}">
              <a16:creationId xmlns:a16="http://schemas.microsoft.com/office/drawing/2014/main" id="{00000000-0008-0000-0A00-00004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69748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47625</xdr:rowOff>
    </xdr:from>
    <xdr:to>
      <xdr:col>2</xdr:col>
      <xdr:colOff>552450</xdr:colOff>
      <xdr:row>68</xdr:row>
      <xdr:rowOff>733425</xdr:rowOff>
    </xdr:to>
    <xdr:pic>
      <xdr:nvPicPr>
        <xdr:cNvPr id="77" name="Рисунок 9">
          <a:extLst>
            <a:ext uri="{FF2B5EF4-FFF2-40B4-BE49-F238E27FC236}">
              <a16:creationId xmlns:a16="http://schemas.microsoft.com/office/drawing/2014/main" id="{00000000-0008-0000-0A00-00004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577465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47625</xdr:rowOff>
    </xdr:from>
    <xdr:to>
      <xdr:col>2</xdr:col>
      <xdr:colOff>590550</xdr:colOff>
      <xdr:row>68</xdr:row>
      <xdr:rowOff>714375</xdr:rowOff>
    </xdr:to>
    <xdr:pic>
      <xdr:nvPicPr>
        <xdr:cNvPr id="78" name="Рисунок 7">
          <a:extLst>
            <a:ext uri="{FF2B5EF4-FFF2-40B4-BE49-F238E27FC236}">
              <a16:creationId xmlns:a16="http://schemas.microsoft.com/office/drawing/2014/main" id="{00000000-0008-0000-0A00-00004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57746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47625</xdr:rowOff>
    </xdr:from>
    <xdr:to>
      <xdr:col>2</xdr:col>
      <xdr:colOff>552450</xdr:colOff>
      <xdr:row>68</xdr:row>
      <xdr:rowOff>733425</xdr:rowOff>
    </xdr:to>
    <xdr:pic>
      <xdr:nvPicPr>
        <xdr:cNvPr id="79" name="Рисунок 9">
          <a:extLst>
            <a:ext uri="{FF2B5EF4-FFF2-40B4-BE49-F238E27FC236}">
              <a16:creationId xmlns:a16="http://schemas.microsoft.com/office/drawing/2014/main" id="{00000000-0008-0000-0A00-00004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577465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47625</xdr:rowOff>
    </xdr:from>
    <xdr:to>
      <xdr:col>2</xdr:col>
      <xdr:colOff>590550</xdr:colOff>
      <xdr:row>68</xdr:row>
      <xdr:rowOff>714375</xdr:rowOff>
    </xdr:to>
    <xdr:pic>
      <xdr:nvPicPr>
        <xdr:cNvPr id="80" name="Рисунок 7">
          <a:extLst>
            <a:ext uri="{FF2B5EF4-FFF2-40B4-BE49-F238E27FC236}">
              <a16:creationId xmlns:a16="http://schemas.microsoft.com/office/drawing/2014/main" id="{00000000-0008-0000-0A00-00005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57746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819150</xdr:colOff>
      <xdr:row>49</xdr:row>
      <xdr:rowOff>9525</xdr:rowOff>
    </xdr:from>
    <xdr:to>
      <xdr:col>2</xdr:col>
      <xdr:colOff>1685925</xdr:colOff>
      <xdr:row>49</xdr:row>
      <xdr:rowOff>1127944</xdr:rowOff>
    </xdr:to>
    <xdr:pic>
      <xdr:nvPicPr>
        <xdr:cNvPr id="82" name="Рисунок 130" descr="C:\Users\saltanov\AppData\Local\Temp\SNAGHTML6c97fbd6.PNG">
          <a:hlinkClick xmlns:r="http://schemas.openxmlformats.org/officeDocument/2006/relationships" r:id="rId16"/>
          <a:extLst>
            <a:ext uri="{FF2B5EF4-FFF2-40B4-BE49-F238E27FC236}">
              <a16:creationId xmlns:a16="http://schemas.microsoft.com/office/drawing/2014/main" id="{00000000-0008-0000-0A00-000052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a:ext>
          </a:extLst>
        </a:blip>
        <a:srcRect/>
        <a:stretch>
          <a:fillRect/>
        </a:stretch>
      </xdr:blipFill>
      <xdr:spPr bwMode="auto">
        <a:xfrm>
          <a:off x="2667000" y="11525250"/>
          <a:ext cx="866775" cy="1118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56</xdr:row>
      <xdr:rowOff>0</xdr:rowOff>
    </xdr:from>
    <xdr:to>
      <xdr:col>2</xdr:col>
      <xdr:colOff>590550</xdr:colOff>
      <xdr:row>56</xdr:row>
      <xdr:rowOff>666750</xdr:rowOff>
    </xdr:to>
    <xdr:pic>
      <xdr:nvPicPr>
        <xdr:cNvPr id="84" name="Рисунок 7">
          <a:extLst>
            <a:ext uri="{FF2B5EF4-FFF2-40B4-BE49-F238E27FC236}">
              <a16:creationId xmlns:a16="http://schemas.microsoft.com/office/drawing/2014/main" id="{00000000-0008-0000-0A00-00005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38112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56</xdr:row>
      <xdr:rowOff>38100</xdr:rowOff>
    </xdr:from>
    <xdr:to>
      <xdr:col>2</xdr:col>
      <xdr:colOff>704850</xdr:colOff>
      <xdr:row>56</xdr:row>
      <xdr:rowOff>714375</xdr:rowOff>
    </xdr:to>
    <xdr:pic>
      <xdr:nvPicPr>
        <xdr:cNvPr id="85" name="Рисунок 8">
          <a:extLst>
            <a:ext uri="{FF2B5EF4-FFF2-40B4-BE49-F238E27FC236}">
              <a16:creationId xmlns:a16="http://schemas.microsoft.com/office/drawing/2014/main" id="{00000000-0008-0000-0A00-00005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552700" y="1384935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56</xdr:row>
      <xdr:rowOff>47625</xdr:rowOff>
    </xdr:from>
    <xdr:to>
      <xdr:col>2</xdr:col>
      <xdr:colOff>590550</xdr:colOff>
      <xdr:row>56</xdr:row>
      <xdr:rowOff>714375</xdr:rowOff>
    </xdr:to>
    <xdr:pic>
      <xdr:nvPicPr>
        <xdr:cNvPr id="86" name="Рисунок 7">
          <a:extLst>
            <a:ext uri="{FF2B5EF4-FFF2-40B4-BE49-F238E27FC236}">
              <a16:creationId xmlns:a16="http://schemas.microsoft.com/office/drawing/2014/main" id="{00000000-0008-0000-0A00-00005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38588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56</xdr:row>
      <xdr:rowOff>0</xdr:rowOff>
    </xdr:from>
    <xdr:to>
      <xdr:col>2</xdr:col>
      <xdr:colOff>590550</xdr:colOff>
      <xdr:row>56</xdr:row>
      <xdr:rowOff>666750</xdr:rowOff>
    </xdr:to>
    <xdr:pic>
      <xdr:nvPicPr>
        <xdr:cNvPr id="87" name="Рисунок 7">
          <a:extLst>
            <a:ext uri="{FF2B5EF4-FFF2-40B4-BE49-F238E27FC236}">
              <a16:creationId xmlns:a16="http://schemas.microsoft.com/office/drawing/2014/main" id="{00000000-0008-0000-0A00-00005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138112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857250</xdr:colOff>
      <xdr:row>45</xdr:row>
      <xdr:rowOff>19050</xdr:rowOff>
    </xdr:from>
    <xdr:to>
      <xdr:col>2</xdr:col>
      <xdr:colOff>1726847</xdr:colOff>
      <xdr:row>45</xdr:row>
      <xdr:rowOff>1123950</xdr:rowOff>
    </xdr:to>
    <xdr:pic>
      <xdr:nvPicPr>
        <xdr:cNvPr id="89" name="Рисунок 129" descr="C:\Users\saltanov\AppData\Local\Temp\SNAGHTML6c97fbd6.PNG">
          <a:hlinkClick xmlns:r="http://schemas.openxmlformats.org/officeDocument/2006/relationships" r:id="rId18"/>
          <a:extLst>
            <a:ext uri="{FF2B5EF4-FFF2-40B4-BE49-F238E27FC236}">
              <a16:creationId xmlns:a16="http://schemas.microsoft.com/office/drawing/2014/main" id="{00000000-0008-0000-0A00-000059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2743200" y="35328225"/>
          <a:ext cx="869597"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885825</xdr:colOff>
      <xdr:row>44</xdr:row>
      <xdr:rowOff>38100</xdr:rowOff>
    </xdr:from>
    <xdr:to>
      <xdr:col>2</xdr:col>
      <xdr:colOff>1647825</xdr:colOff>
      <xdr:row>44</xdr:row>
      <xdr:rowOff>1114425</xdr:rowOff>
    </xdr:to>
    <xdr:pic>
      <xdr:nvPicPr>
        <xdr:cNvPr id="90" name="Рисунок 95" descr="C:\Users\saltanov\AppData\Local\Temp\SNAGHTML197c134.PNG">
          <a:hlinkClick xmlns:r="http://schemas.openxmlformats.org/officeDocument/2006/relationships" r:id="rId20"/>
          <a:extLst>
            <a:ext uri="{FF2B5EF4-FFF2-40B4-BE49-F238E27FC236}">
              <a16:creationId xmlns:a16="http://schemas.microsoft.com/office/drawing/2014/main" id="{00000000-0008-0000-0A00-00005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rot="189380">
          <a:off x="2733675" y="9267825"/>
          <a:ext cx="7620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61</xdr:row>
      <xdr:rowOff>19050</xdr:rowOff>
    </xdr:from>
    <xdr:to>
      <xdr:col>2</xdr:col>
      <xdr:colOff>1838325</xdr:colOff>
      <xdr:row>61</xdr:row>
      <xdr:rowOff>1133475</xdr:rowOff>
    </xdr:to>
    <xdr:pic>
      <xdr:nvPicPr>
        <xdr:cNvPr id="91" name="Рисунок 1">
          <a:hlinkClick xmlns:r="http://schemas.openxmlformats.org/officeDocument/2006/relationships" r:id="rId22"/>
          <a:extLst>
            <a:ext uri="{FF2B5EF4-FFF2-40B4-BE49-F238E27FC236}">
              <a16:creationId xmlns:a16="http://schemas.microsoft.com/office/drawing/2014/main" id="{00000000-0008-0000-0A00-00005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a:ext>
          </a:extLst>
        </a:blip>
        <a:srcRect/>
        <a:stretch>
          <a:fillRect/>
        </a:stretch>
      </xdr:blipFill>
      <xdr:spPr bwMode="auto">
        <a:xfrm>
          <a:off x="2514600" y="19697700"/>
          <a:ext cx="117157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69</xdr:row>
      <xdr:rowOff>47625</xdr:rowOff>
    </xdr:from>
    <xdr:to>
      <xdr:col>2</xdr:col>
      <xdr:colOff>552450</xdr:colOff>
      <xdr:row>69</xdr:row>
      <xdr:rowOff>733425</xdr:rowOff>
    </xdr:to>
    <xdr:pic>
      <xdr:nvPicPr>
        <xdr:cNvPr id="97" name="Рисунок 9">
          <a:extLst>
            <a:ext uri="{FF2B5EF4-FFF2-40B4-BE49-F238E27FC236}">
              <a16:creationId xmlns:a16="http://schemas.microsoft.com/office/drawing/2014/main" id="{00000000-0008-0000-0A00-00006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81082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47625</xdr:rowOff>
    </xdr:from>
    <xdr:to>
      <xdr:col>2</xdr:col>
      <xdr:colOff>590550</xdr:colOff>
      <xdr:row>69</xdr:row>
      <xdr:rowOff>714375</xdr:rowOff>
    </xdr:to>
    <xdr:pic>
      <xdr:nvPicPr>
        <xdr:cNvPr id="98" name="Рисунок 7">
          <a:extLst>
            <a:ext uri="{FF2B5EF4-FFF2-40B4-BE49-F238E27FC236}">
              <a16:creationId xmlns:a16="http://schemas.microsoft.com/office/drawing/2014/main" id="{00000000-0008-0000-0A00-00006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81082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69</xdr:row>
      <xdr:rowOff>47625</xdr:rowOff>
    </xdr:from>
    <xdr:to>
      <xdr:col>2</xdr:col>
      <xdr:colOff>552450</xdr:colOff>
      <xdr:row>69</xdr:row>
      <xdr:rowOff>733425</xdr:rowOff>
    </xdr:to>
    <xdr:pic>
      <xdr:nvPicPr>
        <xdr:cNvPr id="100" name="Рисунок 9">
          <a:extLst>
            <a:ext uri="{FF2B5EF4-FFF2-40B4-BE49-F238E27FC236}">
              <a16:creationId xmlns:a16="http://schemas.microsoft.com/office/drawing/2014/main" id="{00000000-0008-0000-0A00-00006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00300" y="281082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69</xdr:row>
      <xdr:rowOff>47625</xdr:rowOff>
    </xdr:from>
    <xdr:to>
      <xdr:col>2</xdr:col>
      <xdr:colOff>590550</xdr:colOff>
      <xdr:row>69</xdr:row>
      <xdr:rowOff>714375</xdr:rowOff>
    </xdr:to>
    <xdr:pic>
      <xdr:nvPicPr>
        <xdr:cNvPr id="101" name="Рисунок 7">
          <a:extLst>
            <a:ext uri="{FF2B5EF4-FFF2-40B4-BE49-F238E27FC236}">
              <a16:creationId xmlns:a16="http://schemas.microsoft.com/office/drawing/2014/main" id="{00000000-0008-0000-0A00-00006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38400" y="281082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885825</xdr:colOff>
      <xdr:row>43</xdr:row>
      <xdr:rowOff>38100</xdr:rowOff>
    </xdr:from>
    <xdr:to>
      <xdr:col>2</xdr:col>
      <xdr:colOff>1666875</xdr:colOff>
      <xdr:row>43</xdr:row>
      <xdr:rowOff>1104900</xdr:rowOff>
    </xdr:to>
    <xdr:pic>
      <xdr:nvPicPr>
        <xdr:cNvPr id="115" name="Рисунок 7">
          <a:hlinkClick xmlns:r="http://schemas.openxmlformats.org/officeDocument/2006/relationships" r:id="rId24"/>
          <a:extLst>
            <a:ext uri="{FF2B5EF4-FFF2-40B4-BE49-F238E27FC236}">
              <a16:creationId xmlns:a16="http://schemas.microsoft.com/office/drawing/2014/main" id="{00000000-0008-0000-0A00-00007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a:stretch>
          <a:fillRect/>
        </a:stretch>
      </xdr:blipFill>
      <xdr:spPr bwMode="auto">
        <a:xfrm>
          <a:off x="2733675" y="8124825"/>
          <a:ext cx="7810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57</xdr:row>
      <xdr:rowOff>19050</xdr:rowOff>
    </xdr:from>
    <xdr:to>
      <xdr:col>2</xdr:col>
      <xdr:colOff>1790700</xdr:colOff>
      <xdr:row>57</xdr:row>
      <xdr:rowOff>1123950</xdr:rowOff>
    </xdr:to>
    <xdr:pic>
      <xdr:nvPicPr>
        <xdr:cNvPr id="117" name="Рисунок 11">
          <a:hlinkClick xmlns:r="http://schemas.openxmlformats.org/officeDocument/2006/relationships" r:id="rId25"/>
          <a:extLst>
            <a:ext uri="{FF2B5EF4-FFF2-40B4-BE49-F238E27FC236}">
              <a16:creationId xmlns:a16="http://schemas.microsoft.com/office/drawing/2014/main" id="{00000000-0008-0000-0A00-000075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Lst>
        </a:blip>
        <a:srcRect/>
        <a:stretch>
          <a:fillRect/>
        </a:stretch>
      </xdr:blipFill>
      <xdr:spPr bwMode="auto">
        <a:xfrm>
          <a:off x="2524125" y="15125700"/>
          <a:ext cx="111442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56</xdr:row>
      <xdr:rowOff>19050</xdr:rowOff>
    </xdr:from>
    <xdr:to>
      <xdr:col>2</xdr:col>
      <xdr:colOff>1790700</xdr:colOff>
      <xdr:row>56</xdr:row>
      <xdr:rowOff>1123950</xdr:rowOff>
    </xdr:to>
    <xdr:pic>
      <xdr:nvPicPr>
        <xdr:cNvPr id="118" name="Рисунок 11">
          <a:hlinkClick xmlns:r="http://schemas.openxmlformats.org/officeDocument/2006/relationships" r:id="rId27"/>
          <a:extLst>
            <a:ext uri="{FF2B5EF4-FFF2-40B4-BE49-F238E27FC236}">
              <a16:creationId xmlns:a16="http://schemas.microsoft.com/office/drawing/2014/main" id="{00000000-0008-0000-0A00-000076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Lst>
        </a:blip>
        <a:srcRect/>
        <a:stretch>
          <a:fillRect/>
        </a:stretch>
      </xdr:blipFill>
      <xdr:spPr bwMode="auto">
        <a:xfrm>
          <a:off x="2524125" y="13982700"/>
          <a:ext cx="111442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58</xdr:row>
      <xdr:rowOff>19050</xdr:rowOff>
    </xdr:from>
    <xdr:to>
      <xdr:col>2</xdr:col>
      <xdr:colOff>1790700</xdr:colOff>
      <xdr:row>58</xdr:row>
      <xdr:rowOff>1123950</xdr:rowOff>
    </xdr:to>
    <xdr:pic>
      <xdr:nvPicPr>
        <xdr:cNvPr id="119" name="Рисунок 11">
          <a:hlinkClick xmlns:r="http://schemas.openxmlformats.org/officeDocument/2006/relationships" r:id="rId28"/>
          <a:extLst>
            <a:ext uri="{FF2B5EF4-FFF2-40B4-BE49-F238E27FC236}">
              <a16:creationId xmlns:a16="http://schemas.microsoft.com/office/drawing/2014/main" id="{00000000-0008-0000-0A00-000077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Lst>
        </a:blip>
        <a:srcRect/>
        <a:stretch>
          <a:fillRect/>
        </a:stretch>
      </xdr:blipFill>
      <xdr:spPr bwMode="auto">
        <a:xfrm>
          <a:off x="2524125" y="16268700"/>
          <a:ext cx="111442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64</xdr:row>
      <xdr:rowOff>66675</xdr:rowOff>
    </xdr:from>
    <xdr:to>
      <xdr:col>2</xdr:col>
      <xdr:colOff>1781175</xdr:colOff>
      <xdr:row>64</xdr:row>
      <xdr:rowOff>1085850</xdr:rowOff>
    </xdr:to>
    <xdr:pic>
      <xdr:nvPicPr>
        <xdr:cNvPr id="120" name="Рисунок 16">
          <a:hlinkClick xmlns:r="http://schemas.openxmlformats.org/officeDocument/2006/relationships" r:id="rId29"/>
          <a:extLst>
            <a:ext uri="{FF2B5EF4-FFF2-40B4-BE49-F238E27FC236}">
              <a16:creationId xmlns:a16="http://schemas.microsoft.com/office/drawing/2014/main" id="{00000000-0008-0000-0A00-00007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a:ext>
          </a:extLst>
        </a:blip>
        <a:srcRect/>
        <a:stretch>
          <a:fillRect/>
        </a:stretch>
      </xdr:blipFill>
      <xdr:spPr bwMode="auto">
        <a:xfrm>
          <a:off x="2457450" y="22193250"/>
          <a:ext cx="11715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63</xdr:row>
      <xdr:rowOff>66675</xdr:rowOff>
    </xdr:from>
    <xdr:to>
      <xdr:col>2</xdr:col>
      <xdr:colOff>1781175</xdr:colOff>
      <xdr:row>63</xdr:row>
      <xdr:rowOff>1085850</xdr:rowOff>
    </xdr:to>
    <xdr:pic>
      <xdr:nvPicPr>
        <xdr:cNvPr id="121" name="Рисунок 16">
          <a:hlinkClick xmlns:r="http://schemas.openxmlformats.org/officeDocument/2006/relationships" r:id="rId31"/>
          <a:extLst>
            <a:ext uri="{FF2B5EF4-FFF2-40B4-BE49-F238E27FC236}">
              <a16:creationId xmlns:a16="http://schemas.microsoft.com/office/drawing/2014/main" id="{00000000-0008-0000-0A00-000079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a:ext>
          </a:extLst>
        </a:blip>
        <a:srcRect/>
        <a:stretch>
          <a:fillRect/>
        </a:stretch>
      </xdr:blipFill>
      <xdr:spPr bwMode="auto">
        <a:xfrm>
          <a:off x="2457450" y="21050250"/>
          <a:ext cx="11715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1000126</xdr:colOff>
      <xdr:row>67</xdr:row>
      <xdr:rowOff>19051</xdr:rowOff>
    </xdr:from>
    <xdr:to>
      <xdr:col>2</xdr:col>
      <xdr:colOff>1445340</xdr:colOff>
      <xdr:row>67</xdr:row>
      <xdr:rowOff>1123950</xdr:rowOff>
    </xdr:to>
    <xdr:pic>
      <xdr:nvPicPr>
        <xdr:cNvPr id="16" name="Рисунок 15">
          <a:hlinkClick xmlns:r="http://schemas.openxmlformats.org/officeDocument/2006/relationships" r:id="rId32"/>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2847976" y="24593551"/>
          <a:ext cx="445214" cy="1104899"/>
        </a:xfrm>
        <a:prstGeom prst="rect">
          <a:avLst/>
        </a:prstGeom>
      </xdr:spPr>
    </xdr:pic>
    <xdr:clientData/>
  </xdr:twoCellAnchor>
  <xdr:twoCellAnchor editAs="oneCell">
    <xdr:from>
      <xdr:col>2</xdr:col>
      <xdr:colOff>1066800</xdr:colOff>
      <xdr:row>68</xdr:row>
      <xdr:rowOff>9526</xdr:rowOff>
    </xdr:from>
    <xdr:to>
      <xdr:col>2</xdr:col>
      <xdr:colOff>1372800</xdr:colOff>
      <xdr:row>69</xdr:row>
      <xdr:rowOff>1</xdr:rowOff>
    </xdr:to>
    <xdr:pic>
      <xdr:nvPicPr>
        <xdr:cNvPr id="17" name="Рисунок 16">
          <a:hlinkClick xmlns:r="http://schemas.openxmlformats.org/officeDocument/2006/relationships" r:id="rId34"/>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2914650" y="25736551"/>
          <a:ext cx="306000" cy="1143000"/>
        </a:xfrm>
        <a:prstGeom prst="rect">
          <a:avLst/>
        </a:prstGeom>
      </xdr:spPr>
    </xdr:pic>
    <xdr:clientData/>
  </xdr:twoCellAnchor>
  <xdr:twoCellAnchor editAs="oneCell">
    <xdr:from>
      <xdr:col>2</xdr:col>
      <xdr:colOff>1095376</xdr:colOff>
      <xdr:row>69</xdr:row>
      <xdr:rowOff>9524</xdr:rowOff>
    </xdr:from>
    <xdr:to>
      <xdr:col>2</xdr:col>
      <xdr:colOff>1324546</xdr:colOff>
      <xdr:row>69</xdr:row>
      <xdr:rowOff>1133475</xdr:rowOff>
    </xdr:to>
    <xdr:pic>
      <xdr:nvPicPr>
        <xdr:cNvPr id="18" name="Рисунок 17">
          <a:hlinkClick xmlns:r="http://schemas.openxmlformats.org/officeDocument/2006/relationships" r:id="rId36"/>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2943226" y="26889074"/>
          <a:ext cx="229170" cy="1123951"/>
        </a:xfrm>
        <a:prstGeom prst="rect">
          <a:avLst/>
        </a:prstGeom>
      </xdr:spPr>
    </xdr:pic>
    <xdr:clientData/>
  </xdr:twoCellAnchor>
  <xdr:twoCellAnchor editAs="oneCell">
    <xdr:from>
      <xdr:col>2</xdr:col>
      <xdr:colOff>609600</xdr:colOff>
      <xdr:row>40</xdr:row>
      <xdr:rowOff>38100</xdr:rowOff>
    </xdr:from>
    <xdr:to>
      <xdr:col>2</xdr:col>
      <xdr:colOff>609600</xdr:colOff>
      <xdr:row>40</xdr:row>
      <xdr:rowOff>714375</xdr:rowOff>
    </xdr:to>
    <xdr:pic>
      <xdr:nvPicPr>
        <xdr:cNvPr id="116" name="Рисунок 5">
          <a:extLst>
            <a:ext uri="{FF2B5EF4-FFF2-40B4-BE49-F238E27FC236}">
              <a16:creationId xmlns:a16="http://schemas.microsoft.com/office/drawing/2014/main" id="{00000000-0008-0000-0A00-00007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6958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40</xdr:row>
      <xdr:rowOff>38100</xdr:rowOff>
    </xdr:from>
    <xdr:to>
      <xdr:col>2</xdr:col>
      <xdr:colOff>609600</xdr:colOff>
      <xdr:row>40</xdr:row>
      <xdr:rowOff>714375</xdr:rowOff>
    </xdr:to>
    <xdr:pic>
      <xdr:nvPicPr>
        <xdr:cNvPr id="122" name="Рисунок 5">
          <a:extLst>
            <a:ext uri="{FF2B5EF4-FFF2-40B4-BE49-F238E27FC236}">
              <a16:creationId xmlns:a16="http://schemas.microsoft.com/office/drawing/2014/main" id="{00000000-0008-0000-0A00-00007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6958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40</xdr:row>
      <xdr:rowOff>38100</xdr:rowOff>
    </xdr:from>
    <xdr:to>
      <xdr:col>2</xdr:col>
      <xdr:colOff>609600</xdr:colOff>
      <xdr:row>40</xdr:row>
      <xdr:rowOff>714375</xdr:rowOff>
    </xdr:to>
    <xdr:pic>
      <xdr:nvPicPr>
        <xdr:cNvPr id="123" name="Рисунок 5">
          <a:extLst>
            <a:ext uri="{FF2B5EF4-FFF2-40B4-BE49-F238E27FC236}">
              <a16:creationId xmlns:a16="http://schemas.microsoft.com/office/drawing/2014/main" id="{00000000-0008-0000-0A00-00007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6958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40</xdr:row>
      <xdr:rowOff>38100</xdr:rowOff>
    </xdr:from>
    <xdr:to>
      <xdr:col>2</xdr:col>
      <xdr:colOff>609600</xdr:colOff>
      <xdr:row>40</xdr:row>
      <xdr:rowOff>714375</xdr:rowOff>
    </xdr:to>
    <xdr:pic>
      <xdr:nvPicPr>
        <xdr:cNvPr id="124" name="Рисунок 5">
          <a:extLst>
            <a:ext uri="{FF2B5EF4-FFF2-40B4-BE49-F238E27FC236}">
              <a16:creationId xmlns:a16="http://schemas.microsoft.com/office/drawing/2014/main" id="{00000000-0008-0000-0A00-00007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2457450" y="469582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904875</xdr:colOff>
      <xdr:row>40</xdr:row>
      <xdr:rowOff>9525</xdr:rowOff>
    </xdr:from>
    <xdr:to>
      <xdr:col>2</xdr:col>
      <xdr:colOff>1695450</xdr:colOff>
      <xdr:row>40</xdr:row>
      <xdr:rowOff>1133475</xdr:rowOff>
    </xdr:to>
    <xdr:pic>
      <xdr:nvPicPr>
        <xdr:cNvPr id="125" name="Рисунок 132" descr="C:\Users\saltanov\AppData\Local\Temp\SNAGHTML6c998331.PNG">
          <a:hlinkClick xmlns:r="http://schemas.openxmlformats.org/officeDocument/2006/relationships" r:id="rId38"/>
          <a:extLst>
            <a:ext uri="{FF2B5EF4-FFF2-40B4-BE49-F238E27FC236}">
              <a16:creationId xmlns:a16="http://schemas.microsoft.com/office/drawing/2014/main" id="{00000000-0008-0000-0A00-00007D0000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a:ext>
          </a:extLst>
        </a:blip>
        <a:srcRect/>
        <a:stretch>
          <a:fillRect/>
        </a:stretch>
      </xdr:blipFill>
      <xdr:spPr bwMode="auto">
        <a:xfrm>
          <a:off x="2752725" y="4667250"/>
          <a:ext cx="79057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809626</xdr:colOff>
      <xdr:row>9</xdr:row>
      <xdr:rowOff>57150</xdr:rowOff>
    </xdr:from>
    <xdr:to>
      <xdr:col>2</xdr:col>
      <xdr:colOff>1582332</xdr:colOff>
      <xdr:row>9</xdr:row>
      <xdr:rowOff>1075256</xdr:rowOff>
    </xdr:to>
    <xdr:pic>
      <xdr:nvPicPr>
        <xdr:cNvPr id="57" name="Рисунок 56">
          <a:hlinkClick xmlns:r="http://schemas.openxmlformats.org/officeDocument/2006/relationships" r:id="rId40"/>
          <a:extLst>
            <a:ext uri="{FF2B5EF4-FFF2-40B4-BE49-F238E27FC236}">
              <a16:creationId xmlns:a16="http://schemas.microsoft.com/office/drawing/2014/main" id="{00000000-0008-0000-0A00-000039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2695576" y="1571625"/>
          <a:ext cx="772706" cy="1018106"/>
        </a:xfrm>
        <a:prstGeom prst="rect">
          <a:avLst/>
        </a:prstGeom>
      </xdr:spPr>
    </xdr:pic>
    <xdr:clientData/>
  </xdr:twoCellAnchor>
  <xdr:twoCellAnchor editAs="oneCell">
    <xdr:from>
      <xdr:col>2</xdr:col>
      <xdr:colOff>790576</xdr:colOff>
      <xdr:row>10</xdr:row>
      <xdr:rowOff>47626</xdr:rowOff>
    </xdr:from>
    <xdr:to>
      <xdr:col>2</xdr:col>
      <xdr:colOff>1657350</xdr:colOff>
      <xdr:row>10</xdr:row>
      <xdr:rowOff>1078897</xdr:rowOff>
    </xdr:to>
    <xdr:pic>
      <xdr:nvPicPr>
        <xdr:cNvPr id="58" name="Рисунок 57">
          <a:hlinkClick xmlns:r="http://schemas.openxmlformats.org/officeDocument/2006/relationships" r:id="rId42"/>
          <a:extLst>
            <a:ext uri="{FF2B5EF4-FFF2-40B4-BE49-F238E27FC236}">
              <a16:creationId xmlns:a16="http://schemas.microsoft.com/office/drawing/2014/main" id="{00000000-0008-0000-0A00-00003A00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2676526" y="2705101"/>
          <a:ext cx="866774" cy="1031271"/>
        </a:xfrm>
        <a:prstGeom prst="rect">
          <a:avLst/>
        </a:prstGeom>
      </xdr:spPr>
    </xdr:pic>
    <xdr:clientData/>
  </xdr:twoCellAnchor>
  <xdr:twoCellAnchor editAs="oneCell">
    <xdr:from>
      <xdr:col>2</xdr:col>
      <xdr:colOff>323851</xdr:colOff>
      <xdr:row>11</xdr:row>
      <xdr:rowOff>104775</xdr:rowOff>
    </xdr:from>
    <xdr:to>
      <xdr:col>2</xdr:col>
      <xdr:colOff>2053912</xdr:colOff>
      <xdr:row>11</xdr:row>
      <xdr:rowOff>1066800</xdr:rowOff>
    </xdr:to>
    <xdr:pic>
      <xdr:nvPicPr>
        <xdr:cNvPr id="74" name="Рисунок 73">
          <a:hlinkClick xmlns:r="http://schemas.openxmlformats.org/officeDocument/2006/relationships" r:id="rId44"/>
          <a:extLst>
            <a:ext uri="{FF2B5EF4-FFF2-40B4-BE49-F238E27FC236}">
              <a16:creationId xmlns:a16="http://schemas.microsoft.com/office/drawing/2014/main" id="{00000000-0008-0000-0A00-00004A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2209801" y="3905250"/>
          <a:ext cx="1730061" cy="962025"/>
        </a:xfrm>
        <a:prstGeom prst="rect">
          <a:avLst/>
        </a:prstGeom>
      </xdr:spPr>
    </xdr:pic>
    <xdr:clientData/>
  </xdr:twoCellAnchor>
  <xdr:twoCellAnchor editAs="oneCell">
    <xdr:from>
      <xdr:col>2</xdr:col>
      <xdr:colOff>695326</xdr:colOff>
      <xdr:row>13</xdr:row>
      <xdr:rowOff>38101</xdr:rowOff>
    </xdr:from>
    <xdr:to>
      <xdr:col>2</xdr:col>
      <xdr:colOff>1685925</xdr:colOff>
      <xdr:row>13</xdr:row>
      <xdr:rowOff>1107544</xdr:rowOff>
    </xdr:to>
    <xdr:pic>
      <xdr:nvPicPr>
        <xdr:cNvPr id="81" name="Рисунок 80">
          <a:hlinkClick xmlns:r="http://schemas.openxmlformats.org/officeDocument/2006/relationships" r:id="rId46"/>
          <a:extLst>
            <a:ext uri="{FF2B5EF4-FFF2-40B4-BE49-F238E27FC236}">
              <a16:creationId xmlns:a16="http://schemas.microsoft.com/office/drawing/2014/main" id="{00000000-0008-0000-0A00-000051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2600326" y="4752976"/>
          <a:ext cx="990599" cy="1069443"/>
        </a:xfrm>
        <a:prstGeom prst="rect">
          <a:avLst/>
        </a:prstGeom>
      </xdr:spPr>
    </xdr:pic>
    <xdr:clientData/>
  </xdr:twoCellAnchor>
  <xdr:twoCellAnchor editAs="oneCell">
    <xdr:from>
      <xdr:col>2</xdr:col>
      <xdr:colOff>828675</xdr:colOff>
      <xdr:row>14</xdr:row>
      <xdr:rowOff>28575</xdr:rowOff>
    </xdr:from>
    <xdr:to>
      <xdr:col>2</xdr:col>
      <xdr:colOff>1514475</xdr:colOff>
      <xdr:row>14</xdr:row>
      <xdr:rowOff>1124014</xdr:rowOff>
    </xdr:to>
    <xdr:pic>
      <xdr:nvPicPr>
        <xdr:cNvPr id="83" name="Рисунок 82">
          <a:hlinkClick xmlns:r="http://schemas.openxmlformats.org/officeDocument/2006/relationships" r:id="rId48"/>
          <a:extLst>
            <a:ext uri="{FF2B5EF4-FFF2-40B4-BE49-F238E27FC236}">
              <a16:creationId xmlns:a16="http://schemas.microsoft.com/office/drawing/2014/main" id="{00000000-0008-0000-0A00-000053000000}"/>
            </a:ext>
          </a:extLst>
        </xdr:cNvPr>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2733675" y="5886450"/>
          <a:ext cx="685800" cy="1095439"/>
        </a:xfrm>
        <a:prstGeom prst="rect">
          <a:avLst/>
        </a:prstGeom>
      </xdr:spPr>
    </xdr:pic>
    <xdr:clientData/>
  </xdr:twoCellAnchor>
  <xdr:twoCellAnchor editAs="oneCell">
    <xdr:from>
      <xdr:col>2</xdr:col>
      <xdr:colOff>723900</xdr:colOff>
      <xdr:row>15</xdr:row>
      <xdr:rowOff>38100</xdr:rowOff>
    </xdr:from>
    <xdr:to>
      <xdr:col>2</xdr:col>
      <xdr:colOff>1638300</xdr:colOff>
      <xdr:row>15</xdr:row>
      <xdr:rowOff>1103279</xdr:rowOff>
    </xdr:to>
    <xdr:pic>
      <xdr:nvPicPr>
        <xdr:cNvPr id="88" name="Рисунок 87">
          <a:hlinkClick xmlns:r="http://schemas.openxmlformats.org/officeDocument/2006/relationships" r:id="rId50"/>
          <a:extLst>
            <a:ext uri="{FF2B5EF4-FFF2-40B4-BE49-F238E27FC236}">
              <a16:creationId xmlns:a16="http://schemas.microsoft.com/office/drawing/2014/main" id="{00000000-0008-0000-0A00-000058000000}"/>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2628900" y="7038975"/>
          <a:ext cx="914400" cy="1065179"/>
        </a:xfrm>
        <a:prstGeom prst="rect">
          <a:avLst/>
        </a:prstGeom>
      </xdr:spPr>
    </xdr:pic>
    <xdr:clientData/>
  </xdr:twoCellAnchor>
  <xdr:twoCellAnchor editAs="oneCell">
    <xdr:from>
      <xdr:col>2</xdr:col>
      <xdr:colOff>790576</xdr:colOff>
      <xdr:row>16</xdr:row>
      <xdr:rowOff>19051</xdr:rowOff>
    </xdr:from>
    <xdr:to>
      <xdr:col>2</xdr:col>
      <xdr:colOff>1571626</xdr:colOff>
      <xdr:row>16</xdr:row>
      <xdr:rowOff>1134837</xdr:rowOff>
    </xdr:to>
    <xdr:pic>
      <xdr:nvPicPr>
        <xdr:cNvPr id="93" name="Рисунок 92">
          <a:hlinkClick xmlns:r="http://schemas.openxmlformats.org/officeDocument/2006/relationships" r:id="rId52"/>
          <a:extLst>
            <a:ext uri="{FF2B5EF4-FFF2-40B4-BE49-F238E27FC236}">
              <a16:creationId xmlns:a16="http://schemas.microsoft.com/office/drawing/2014/main" id="{00000000-0008-0000-0A00-00005D000000}"/>
            </a:ext>
          </a:extLst>
        </xdr:cNvPr>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2695576" y="8162926"/>
          <a:ext cx="781050" cy="1115786"/>
        </a:xfrm>
        <a:prstGeom prst="rect">
          <a:avLst/>
        </a:prstGeom>
      </xdr:spPr>
    </xdr:pic>
    <xdr:clientData/>
  </xdr:twoCellAnchor>
  <xdr:twoCellAnchor editAs="oneCell">
    <xdr:from>
      <xdr:col>2</xdr:col>
      <xdr:colOff>838201</xdr:colOff>
      <xdr:row>17</xdr:row>
      <xdr:rowOff>38100</xdr:rowOff>
    </xdr:from>
    <xdr:to>
      <xdr:col>2</xdr:col>
      <xdr:colOff>1524000</xdr:colOff>
      <xdr:row>17</xdr:row>
      <xdr:rowOff>1119729</xdr:rowOff>
    </xdr:to>
    <xdr:pic>
      <xdr:nvPicPr>
        <xdr:cNvPr id="99" name="Рисунок 98">
          <a:hlinkClick xmlns:r="http://schemas.openxmlformats.org/officeDocument/2006/relationships" r:id="rId54"/>
          <a:extLst>
            <a:ext uri="{FF2B5EF4-FFF2-40B4-BE49-F238E27FC236}">
              <a16:creationId xmlns:a16="http://schemas.microsoft.com/office/drawing/2014/main" id="{00000000-0008-0000-0A00-000063000000}"/>
            </a:ext>
          </a:extLst>
        </xdr:cNvPr>
        <xdr:cNvPicPr>
          <a:picLocks noChangeAspect="1"/>
        </xdr:cNvPicPr>
      </xdr:nvPicPr>
      <xdr:blipFill>
        <a:blip xmlns:r="http://schemas.openxmlformats.org/officeDocument/2006/relationships" r:embed="rId55" cstate="print">
          <a:extLst>
            <a:ext uri="{28A0092B-C50C-407E-A947-70E740481C1C}">
              <a14:useLocalDpi xmlns:a14="http://schemas.microsoft.com/office/drawing/2010/main" val="0"/>
            </a:ext>
          </a:extLst>
        </a:blip>
        <a:stretch>
          <a:fillRect/>
        </a:stretch>
      </xdr:blipFill>
      <xdr:spPr>
        <a:xfrm>
          <a:off x="2743201" y="9324975"/>
          <a:ext cx="685799" cy="1081629"/>
        </a:xfrm>
        <a:prstGeom prst="rect">
          <a:avLst/>
        </a:prstGeom>
      </xdr:spPr>
    </xdr:pic>
    <xdr:clientData/>
  </xdr:twoCellAnchor>
  <xdr:twoCellAnchor editAs="oneCell">
    <xdr:from>
      <xdr:col>2</xdr:col>
      <xdr:colOff>790577</xdr:colOff>
      <xdr:row>18</xdr:row>
      <xdr:rowOff>19050</xdr:rowOff>
    </xdr:from>
    <xdr:to>
      <xdr:col>2</xdr:col>
      <xdr:colOff>1570675</xdr:colOff>
      <xdr:row>18</xdr:row>
      <xdr:rowOff>1133475</xdr:rowOff>
    </xdr:to>
    <xdr:pic>
      <xdr:nvPicPr>
        <xdr:cNvPr id="102" name="Рисунок 101">
          <a:hlinkClick xmlns:r="http://schemas.openxmlformats.org/officeDocument/2006/relationships" r:id="rId56"/>
          <a:extLst>
            <a:ext uri="{FF2B5EF4-FFF2-40B4-BE49-F238E27FC236}">
              <a16:creationId xmlns:a16="http://schemas.microsoft.com/office/drawing/2014/main" id="{00000000-0008-0000-0A00-000066000000}"/>
            </a:ext>
          </a:extLst>
        </xdr:cNvPr>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2695577" y="10448925"/>
          <a:ext cx="780098" cy="1114425"/>
        </a:xfrm>
        <a:prstGeom prst="rect">
          <a:avLst/>
        </a:prstGeom>
      </xdr:spPr>
    </xdr:pic>
    <xdr:clientData/>
  </xdr:twoCellAnchor>
  <xdr:twoCellAnchor editAs="oneCell">
    <xdr:from>
      <xdr:col>2</xdr:col>
      <xdr:colOff>847726</xdr:colOff>
      <xdr:row>19</xdr:row>
      <xdr:rowOff>19051</xdr:rowOff>
    </xdr:from>
    <xdr:to>
      <xdr:col>2</xdr:col>
      <xdr:colOff>1495426</xdr:colOff>
      <xdr:row>20</xdr:row>
      <xdr:rowOff>1003</xdr:rowOff>
    </xdr:to>
    <xdr:pic>
      <xdr:nvPicPr>
        <xdr:cNvPr id="103" name="Рисунок 102">
          <a:hlinkClick xmlns:r="http://schemas.openxmlformats.org/officeDocument/2006/relationships" r:id="rId57"/>
          <a:extLst>
            <a:ext uri="{FF2B5EF4-FFF2-40B4-BE49-F238E27FC236}">
              <a16:creationId xmlns:a16="http://schemas.microsoft.com/office/drawing/2014/main" id="{00000000-0008-0000-0A00-000067000000}"/>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Lst>
        </a:blip>
        <a:stretch>
          <a:fillRect/>
        </a:stretch>
      </xdr:blipFill>
      <xdr:spPr>
        <a:xfrm>
          <a:off x="2752726" y="11591926"/>
          <a:ext cx="647700" cy="1124952"/>
        </a:xfrm>
        <a:prstGeom prst="rect">
          <a:avLst/>
        </a:prstGeom>
      </xdr:spPr>
    </xdr:pic>
    <xdr:clientData/>
  </xdr:twoCellAnchor>
  <xdr:twoCellAnchor editAs="oneCell">
    <xdr:from>
      <xdr:col>2</xdr:col>
      <xdr:colOff>723900</xdr:colOff>
      <xdr:row>20</xdr:row>
      <xdr:rowOff>19050</xdr:rowOff>
    </xdr:from>
    <xdr:to>
      <xdr:col>2</xdr:col>
      <xdr:colOff>1571625</xdr:colOff>
      <xdr:row>21</xdr:row>
      <xdr:rowOff>2479</xdr:rowOff>
    </xdr:to>
    <xdr:pic>
      <xdr:nvPicPr>
        <xdr:cNvPr id="104" name="Рисунок 103">
          <a:hlinkClick xmlns:r="http://schemas.openxmlformats.org/officeDocument/2006/relationships" r:id="rId59"/>
          <a:extLst>
            <a:ext uri="{FF2B5EF4-FFF2-40B4-BE49-F238E27FC236}">
              <a16:creationId xmlns:a16="http://schemas.microsoft.com/office/drawing/2014/main" id="{00000000-0008-0000-0A00-000068000000}"/>
            </a:ext>
          </a:extLst>
        </xdr:cNvPr>
        <xdr:cNvPicPr>
          <a:picLocks noChangeAspect="1"/>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a:xfrm>
          <a:off x="2628900" y="12734925"/>
          <a:ext cx="847725" cy="1126429"/>
        </a:xfrm>
        <a:prstGeom prst="rect">
          <a:avLst/>
        </a:prstGeom>
      </xdr:spPr>
    </xdr:pic>
    <xdr:clientData/>
  </xdr:twoCellAnchor>
  <xdr:twoCellAnchor editAs="oneCell">
    <xdr:from>
      <xdr:col>2</xdr:col>
      <xdr:colOff>781050</xdr:colOff>
      <xdr:row>21</xdr:row>
      <xdr:rowOff>19050</xdr:rowOff>
    </xdr:from>
    <xdr:to>
      <xdr:col>2</xdr:col>
      <xdr:colOff>1552575</xdr:colOff>
      <xdr:row>21</xdr:row>
      <xdr:rowOff>1132070</xdr:rowOff>
    </xdr:to>
    <xdr:pic>
      <xdr:nvPicPr>
        <xdr:cNvPr id="105" name="Рисунок 104">
          <a:hlinkClick xmlns:r="http://schemas.openxmlformats.org/officeDocument/2006/relationships" r:id="rId61"/>
          <a:extLst>
            <a:ext uri="{FF2B5EF4-FFF2-40B4-BE49-F238E27FC236}">
              <a16:creationId xmlns:a16="http://schemas.microsoft.com/office/drawing/2014/main" id="{00000000-0008-0000-0A00-000069000000}"/>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a:xfrm>
          <a:off x="2686050" y="13877925"/>
          <a:ext cx="771525" cy="1113020"/>
        </a:xfrm>
        <a:prstGeom prst="rect">
          <a:avLst/>
        </a:prstGeom>
      </xdr:spPr>
    </xdr:pic>
    <xdr:clientData/>
  </xdr:twoCellAnchor>
  <xdr:twoCellAnchor editAs="oneCell">
    <xdr:from>
      <xdr:col>2</xdr:col>
      <xdr:colOff>762000</xdr:colOff>
      <xdr:row>22</xdr:row>
      <xdr:rowOff>19051</xdr:rowOff>
    </xdr:from>
    <xdr:to>
      <xdr:col>2</xdr:col>
      <xdr:colOff>1619250</xdr:colOff>
      <xdr:row>22</xdr:row>
      <xdr:rowOff>1136951</xdr:rowOff>
    </xdr:to>
    <xdr:pic>
      <xdr:nvPicPr>
        <xdr:cNvPr id="106" name="Рисунок 105">
          <a:hlinkClick xmlns:r="http://schemas.openxmlformats.org/officeDocument/2006/relationships" r:id="rId63"/>
          <a:extLst>
            <a:ext uri="{FF2B5EF4-FFF2-40B4-BE49-F238E27FC236}">
              <a16:creationId xmlns:a16="http://schemas.microsoft.com/office/drawing/2014/main" id="{00000000-0008-0000-0A00-00006A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2667000" y="15020926"/>
          <a:ext cx="857250" cy="1117900"/>
        </a:xfrm>
        <a:prstGeom prst="rect">
          <a:avLst/>
        </a:prstGeom>
      </xdr:spPr>
    </xdr:pic>
    <xdr:clientData/>
  </xdr:twoCellAnchor>
  <xdr:twoCellAnchor editAs="oneCell">
    <xdr:from>
      <xdr:col>2</xdr:col>
      <xdr:colOff>828675</xdr:colOff>
      <xdr:row>23</xdr:row>
      <xdr:rowOff>19050</xdr:rowOff>
    </xdr:from>
    <xdr:to>
      <xdr:col>2</xdr:col>
      <xdr:colOff>1536996</xdr:colOff>
      <xdr:row>23</xdr:row>
      <xdr:rowOff>1133475</xdr:rowOff>
    </xdr:to>
    <xdr:pic>
      <xdr:nvPicPr>
        <xdr:cNvPr id="107" name="Рисунок 106">
          <a:hlinkClick xmlns:r="http://schemas.openxmlformats.org/officeDocument/2006/relationships" r:id="rId65"/>
          <a:extLst>
            <a:ext uri="{FF2B5EF4-FFF2-40B4-BE49-F238E27FC236}">
              <a16:creationId xmlns:a16="http://schemas.microsoft.com/office/drawing/2014/main" id="{00000000-0008-0000-0A00-00006B000000}"/>
            </a:ext>
          </a:extLst>
        </xdr:cNvPr>
        <xdr:cNvPicPr>
          <a:picLocks noChangeAspect="1"/>
        </xdr:cNvPicPr>
      </xdr:nvPicPr>
      <xdr:blipFill>
        <a:blip xmlns:r="http://schemas.openxmlformats.org/officeDocument/2006/relationships" r:embed="rId66" cstate="print">
          <a:extLst>
            <a:ext uri="{28A0092B-C50C-407E-A947-70E740481C1C}">
              <a14:useLocalDpi xmlns:a14="http://schemas.microsoft.com/office/drawing/2010/main" val="0"/>
            </a:ext>
          </a:extLst>
        </a:blip>
        <a:stretch>
          <a:fillRect/>
        </a:stretch>
      </xdr:blipFill>
      <xdr:spPr>
        <a:xfrm>
          <a:off x="2733675" y="16163925"/>
          <a:ext cx="708321" cy="1114425"/>
        </a:xfrm>
        <a:prstGeom prst="rect">
          <a:avLst/>
        </a:prstGeom>
      </xdr:spPr>
    </xdr:pic>
    <xdr:clientData/>
  </xdr:twoCellAnchor>
  <xdr:twoCellAnchor editAs="oneCell">
    <xdr:from>
      <xdr:col>2</xdr:col>
      <xdr:colOff>790576</xdr:colOff>
      <xdr:row>24</xdr:row>
      <xdr:rowOff>19051</xdr:rowOff>
    </xdr:from>
    <xdr:to>
      <xdr:col>2</xdr:col>
      <xdr:colOff>1564006</xdr:colOff>
      <xdr:row>24</xdr:row>
      <xdr:rowOff>1123951</xdr:rowOff>
    </xdr:to>
    <xdr:pic>
      <xdr:nvPicPr>
        <xdr:cNvPr id="108" name="Рисунок 107">
          <a:hlinkClick xmlns:r="http://schemas.openxmlformats.org/officeDocument/2006/relationships" r:id="rId67"/>
          <a:extLst>
            <a:ext uri="{FF2B5EF4-FFF2-40B4-BE49-F238E27FC236}">
              <a16:creationId xmlns:a16="http://schemas.microsoft.com/office/drawing/2014/main" id="{00000000-0008-0000-0A00-00006C000000}"/>
            </a:ext>
          </a:extLst>
        </xdr:cNvPr>
        <xdr:cNvPicPr>
          <a:picLocks noChangeAspect="1"/>
        </xdr:cNvPicPr>
      </xdr:nvPicPr>
      <xdr:blipFill>
        <a:blip xmlns:r="http://schemas.openxmlformats.org/officeDocument/2006/relationships" r:embed="rId68" cstate="print">
          <a:extLst>
            <a:ext uri="{28A0092B-C50C-407E-A947-70E740481C1C}">
              <a14:useLocalDpi xmlns:a14="http://schemas.microsoft.com/office/drawing/2010/main" val="0"/>
            </a:ext>
          </a:extLst>
        </a:blip>
        <a:stretch>
          <a:fillRect/>
        </a:stretch>
      </xdr:blipFill>
      <xdr:spPr>
        <a:xfrm>
          <a:off x="2695576" y="17306926"/>
          <a:ext cx="773430" cy="1104900"/>
        </a:xfrm>
        <a:prstGeom prst="rect">
          <a:avLst/>
        </a:prstGeom>
      </xdr:spPr>
    </xdr:pic>
    <xdr:clientData/>
  </xdr:twoCellAnchor>
  <xdr:twoCellAnchor editAs="oneCell">
    <xdr:from>
      <xdr:col>2</xdr:col>
      <xdr:colOff>600075</xdr:colOff>
      <xdr:row>26</xdr:row>
      <xdr:rowOff>19050</xdr:rowOff>
    </xdr:from>
    <xdr:to>
      <xdr:col>2</xdr:col>
      <xdr:colOff>1733550</xdr:colOff>
      <xdr:row>27</xdr:row>
      <xdr:rowOff>2396</xdr:rowOff>
    </xdr:to>
    <xdr:pic>
      <xdr:nvPicPr>
        <xdr:cNvPr id="110" name="Рисунок 109">
          <a:hlinkClick xmlns:r="http://schemas.openxmlformats.org/officeDocument/2006/relationships" r:id="rId69"/>
          <a:extLst>
            <a:ext uri="{FF2B5EF4-FFF2-40B4-BE49-F238E27FC236}">
              <a16:creationId xmlns:a16="http://schemas.microsoft.com/office/drawing/2014/main" id="{00000000-0008-0000-0A00-00006E000000}"/>
            </a:ext>
          </a:extLst>
        </xdr:cNvPr>
        <xdr:cNvPicPr>
          <a:picLocks noChangeAspect="1"/>
        </xdr:cNvPicPr>
      </xdr:nvPicPr>
      <xdr:blipFill>
        <a:blip xmlns:r="http://schemas.openxmlformats.org/officeDocument/2006/relationships" r:embed="rId70" cstate="print">
          <a:extLst>
            <a:ext uri="{28A0092B-C50C-407E-A947-70E740481C1C}">
              <a14:useLocalDpi xmlns:a14="http://schemas.microsoft.com/office/drawing/2010/main" val="0"/>
            </a:ext>
          </a:extLst>
        </a:blip>
        <a:stretch>
          <a:fillRect/>
        </a:stretch>
      </xdr:blipFill>
      <xdr:spPr>
        <a:xfrm>
          <a:off x="2505075" y="18611850"/>
          <a:ext cx="1133475" cy="1126346"/>
        </a:xfrm>
        <a:prstGeom prst="rect">
          <a:avLst/>
        </a:prstGeom>
      </xdr:spPr>
    </xdr:pic>
    <xdr:clientData/>
  </xdr:twoCellAnchor>
  <xdr:twoCellAnchor editAs="oneCell">
    <xdr:from>
      <xdr:col>2</xdr:col>
      <xdr:colOff>609600</xdr:colOff>
      <xdr:row>27</xdr:row>
      <xdr:rowOff>9525</xdr:rowOff>
    </xdr:from>
    <xdr:to>
      <xdr:col>2</xdr:col>
      <xdr:colOff>1743075</xdr:colOff>
      <xdr:row>27</xdr:row>
      <xdr:rowOff>1135871</xdr:rowOff>
    </xdr:to>
    <xdr:pic>
      <xdr:nvPicPr>
        <xdr:cNvPr id="150" name="Рисунок 149">
          <a:hlinkClick xmlns:r="http://schemas.openxmlformats.org/officeDocument/2006/relationships" r:id="rId71"/>
          <a:extLst>
            <a:ext uri="{FF2B5EF4-FFF2-40B4-BE49-F238E27FC236}">
              <a16:creationId xmlns:a16="http://schemas.microsoft.com/office/drawing/2014/main" id="{00000000-0008-0000-0A00-000096000000}"/>
            </a:ext>
          </a:extLst>
        </xdr:cNvPr>
        <xdr:cNvPicPr>
          <a:picLocks noChangeAspect="1"/>
        </xdr:cNvPicPr>
      </xdr:nvPicPr>
      <xdr:blipFill>
        <a:blip xmlns:r="http://schemas.openxmlformats.org/officeDocument/2006/relationships" r:embed="rId70" cstate="print">
          <a:extLst>
            <a:ext uri="{28A0092B-C50C-407E-A947-70E740481C1C}">
              <a14:useLocalDpi xmlns:a14="http://schemas.microsoft.com/office/drawing/2010/main" val="0"/>
            </a:ext>
          </a:extLst>
        </a:blip>
        <a:stretch>
          <a:fillRect/>
        </a:stretch>
      </xdr:blipFill>
      <xdr:spPr>
        <a:xfrm>
          <a:off x="2514600" y="19745325"/>
          <a:ext cx="1133475" cy="1126346"/>
        </a:xfrm>
        <a:prstGeom prst="rect">
          <a:avLst/>
        </a:prstGeom>
      </xdr:spPr>
    </xdr:pic>
    <xdr:clientData/>
  </xdr:twoCellAnchor>
  <xdr:twoCellAnchor editAs="oneCell">
    <xdr:from>
      <xdr:col>2</xdr:col>
      <xdr:colOff>609600</xdr:colOff>
      <xdr:row>28</xdr:row>
      <xdr:rowOff>9525</xdr:rowOff>
    </xdr:from>
    <xdr:to>
      <xdr:col>2</xdr:col>
      <xdr:colOff>1743075</xdr:colOff>
      <xdr:row>28</xdr:row>
      <xdr:rowOff>1135871</xdr:rowOff>
    </xdr:to>
    <xdr:pic>
      <xdr:nvPicPr>
        <xdr:cNvPr id="151" name="Рисунок 150">
          <a:hlinkClick xmlns:r="http://schemas.openxmlformats.org/officeDocument/2006/relationships" r:id="rId72"/>
          <a:extLst>
            <a:ext uri="{FF2B5EF4-FFF2-40B4-BE49-F238E27FC236}">
              <a16:creationId xmlns:a16="http://schemas.microsoft.com/office/drawing/2014/main" id="{00000000-0008-0000-0A00-000097000000}"/>
            </a:ext>
          </a:extLst>
        </xdr:cNvPr>
        <xdr:cNvPicPr>
          <a:picLocks noChangeAspect="1"/>
        </xdr:cNvPicPr>
      </xdr:nvPicPr>
      <xdr:blipFill>
        <a:blip xmlns:r="http://schemas.openxmlformats.org/officeDocument/2006/relationships" r:embed="rId70" cstate="print">
          <a:extLst>
            <a:ext uri="{28A0092B-C50C-407E-A947-70E740481C1C}">
              <a14:useLocalDpi xmlns:a14="http://schemas.microsoft.com/office/drawing/2010/main" val="0"/>
            </a:ext>
          </a:extLst>
        </a:blip>
        <a:stretch>
          <a:fillRect/>
        </a:stretch>
      </xdr:blipFill>
      <xdr:spPr>
        <a:xfrm>
          <a:off x="2514600" y="20888325"/>
          <a:ext cx="1133475" cy="1126346"/>
        </a:xfrm>
        <a:prstGeom prst="rect">
          <a:avLst/>
        </a:prstGeom>
      </xdr:spPr>
    </xdr:pic>
    <xdr:clientData/>
  </xdr:twoCellAnchor>
  <xdr:twoCellAnchor editAs="oneCell">
    <xdr:from>
      <xdr:col>2</xdr:col>
      <xdr:colOff>609600</xdr:colOff>
      <xdr:row>29</xdr:row>
      <xdr:rowOff>19050</xdr:rowOff>
    </xdr:from>
    <xdr:to>
      <xdr:col>2</xdr:col>
      <xdr:colOff>1724025</xdr:colOff>
      <xdr:row>29</xdr:row>
      <xdr:rowOff>1133475</xdr:rowOff>
    </xdr:to>
    <xdr:pic>
      <xdr:nvPicPr>
        <xdr:cNvPr id="111" name="Рисунок 110">
          <a:hlinkClick xmlns:r="http://schemas.openxmlformats.org/officeDocument/2006/relationships" r:id="rId73"/>
          <a:extLst>
            <a:ext uri="{FF2B5EF4-FFF2-40B4-BE49-F238E27FC236}">
              <a16:creationId xmlns:a16="http://schemas.microsoft.com/office/drawing/2014/main" id="{00000000-0008-0000-0A00-00006F000000}"/>
            </a:ext>
          </a:extLst>
        </xdr:cNvPr>
        <xdr:cNvPicPr>
          <a:picLocks noChangeAspect="1"/>
        </xdr:cNvPicPr>
      </xdr:nvPicPr>
      <xdr:blipFill>
        <a:blip xmlns:r="http://schemas.openxmlformats.org/officeDocument/2006/relationships" r:embed="rId74" cstate="print">
          <a:extLst>
            <a:ext uri="{28A0092B-C50C-407E-A947-70E740481C1C}">
              <a14:useLocalDpi xmlns:a14="http://schemas.microsoft.com/office/drawing/2010/main" val="0"/>
            </a:ext>
          </a:extLst>
        </a:blip>
        <a:stretch>
          <a:fillRect/>
        </a:stretch>
      </xdr:blipFill>
      <xdr:spPr>
        <a:xfrm>
          <a:off x="2514600" y="22040850"/>
          <a:ext cx="1114425" cy="1114425"/>
        </a:xfrm>
        <a:prstGeom prst="rect">
          <a:avLst/>
        </a:prstGeom>
      </xdr:spPr>
    </xdr:pic>
    <xdr:clientData/>
  </xdr:twoCellAnchor>
  <xdr:twoCellAnchor editAs="oneCell">
    <xdr:from>
      <xdr:col>2</xdr:col>
      <xdr:colOff>609600</xdr:colOff>
      <xdr:row>30</xdr:row>
      <xdr:rowOff>19050</xdr:rowOff>
    </xdr:from>
    <xdr:to>
      <xdr:col>2</xdr:col>
      <xdr:colOff>1724025</xdr:colOff>
      <xdr:row>30</xdr:row>
      <xdr:rowOff>1133475</xdr:rowOff>
    </xdr:to>
    <xdr:pic>
      <xdr:nvPicPr>
        <xdr:cNvPr id="152" name="Рисунок 151">
          <a:hlinkClick xmlns:r="http://schemas.openxmlformats.org/officeDocument/2006/relationships" r:id="rId75"/>
          <a:extLst>
            <a:ext uri="{FF2B5EF4-FFF2-40B4-BE49-F238E27FC236}">
              <a16:creationId xmlns:a16="http://schemas.microsoft.com/office/drawing/2014/main" id="{00000000-0008-0000-0A00-000098000000}"/>
            </a:ext>
          </a:extLst>
        </xdr:cNvPr>
        <xdr:cNvPicPr>
          <a:picLocks noChangeAspect="1"/>
        </xdr:cNvPicPr>
      </xdr:nvPicPr>
      <xdr:blipFill>
        <a:blip xmlns:r="http://schemas.openxmlformats.org/officeDocument/2006/relationships" r:embed="rId74" cstate="print">
          <a:extLst>
            <a:ext uri="{28A0092B-C50C-407E-A947-70E740481C1C}">
              <a14:useLocalDpi xmlns:a14="http://schemas.microsoft.com/office/drawing/2010/main" val="0"/>
            </a:ext>
          </a:extLst>
        </a:blip>
        <a:stretch>
          <a:fillRect/>
        </a:stretch>
      </xdr:blipFill>
      <xdr:spPr>
        <a:xfrm>
          <a:off x="2514600" y="23183850"/>
          <a:ext cx="1114425" cy="1114425"/>
        </a:xfrm>
        <a:prstGeom prst="rect">
          <a:avLst/>
        </a:prstGeom>
      </xdr:spPr>
    </xdr:pic>
    <xdr:clientData/>
  </xdr:twoCellAnchor>
  <xdr:twoCellAnchor editAs="oneCell">
    <xdr:from>
      <xdr:col>2</xdr:col>
      <xdr:colOff>609600</xdr:colOff>
      <xdr:row>31</xdr:row>
      <xdr:rowOff>19050</xdr:rowOff>
    </xdr:from>
    <xdr:to>
      <xdr:col>2</xdr:col>
      <xdr:colOff>1724025</xdr:colOff>
      <xdr:row>31</xdr:row>
      <xdr:rowOff>1133475</xdr:rowOff>
    </xdr:to>
    <xdr:pic>
      <xdr:nvPicPr>
        <xdr:cNvPr id="153" name="Рисунок 152">
          <a:hlinkClick xmlns:r="http://schemas.openxmlformats.org/officeDocument/2006/relationships" r:id="rId76"/>
          <a:extLst>
            <a:ext uri="{FF2B5EF4-FFF2-40B4-BE49-F238E27FC236}">
              <a16:creationId xmlns:a16="http://schemas.microsoft.com/office/drawing/2014/main" id="{00000000-0008-0000-0A00-000099000000}"/>
            </a:ext>
          </a:extLst>
        </xdr:cNvPr>
        <xdr:cNvPicPr>
          <a:picLocks noChangeAspect="1"/>
        </xdr:cNvPicPr>
      </xdr:nvPicPr>
      <xdr:blipFill>
        <a:blip xmlns:r="http://schemas.openxmlformats.org/officeDocument/2006/relationships" r:embed="rId74" cstate="print">
          <a:extLst>
            <a:ext uri="{28A0092B-C50C-407E-A947-70E740481C1C}">
              <a14:useLocalDpi xmlns:a14="http://schemas.microsoft.com/office/drawing/2010/main" val="0"/>
            </a:ext>
          </a:extLst>
        </a:blip>
        <a:stretch>
          <a:fillRect/>
        </a:stretch>
      </xdr:blipFill>
      <xdr:spPr>
        <a:xfrm>
          <a:off x="2514600" y="24326850"/>
          <a:ext cx="1114425" cy="1114425"/>
        </a:xfrm>
        <a:prstGeom prst="rect">
          <a:avLst/>
        </a:prstGeom>
      </xdr:spPr>
    </xdr:pic>
    <xdr:clientData/>
  </xdr:twoCellAnchor>
  <xdr:twoCellAnchor editAs="oneCell">
    <xdr:from>
      <xdr:col>10</xdr:col>
      <xdr:colOff>171450</xdr:colOff>
      <xdr:row>13</xdr:row>
      <xdr:rowOff>314325</xdr:rowOff>
    </xdr:from>
    <xdr:to>
      <xdr:col>10</xdr:col>
      <xdr:colOff>695325</xdr:colOff>
      <xdr:row>13</xdr:row>
      <xdr:rowOff>838200</xdr:rowOff>
    </xdr:to>
    <xdr:pic>
      <xdr:nvPicPr>
        <xdr:cNvPr id="172" name="Рисунок 171">
          <a:extLst>
            <a:ext uri="{FF2B5EF4-FFF2-40B4-BE49-F238E27FC236}">
              <a16:creationId xmlns:a16="http://schemas.microsoft.com/office/drawing/2014/main" id="{00000000-0008-0000-0A00-0000AC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019675"/>
          <a:ext cx="523875" cy="523875"/>
        </a:xfrm>
        <a:prstGeom prst="rect">
          <a:avLst/>
        </a:prstGeom>
      </xdr:spPr>
    </xdr:pic>
    <xdr:clientData/>
  </xdr:twoCellAnchor>
  <xdr:twoCellAnchor editAs="oneCell">
    <xdr:from>
      <xdr:col>1</xdr:col>
      <xdr:colOff>0</xdr:colOff>
      <xdr:row>60</xdr:row>
      <xdr:rowOff>9525</xdr:rowOff>
    </xdr:from>
    <xdr:to>
      <xdr:col>1</xdr:col>
      <xdr:colOff>666750</xdr:colOff>
      <xdr:row>60</xdr:row>
      <xdr:rowOff>676275</xdr:rowOff>
    </xdr:to>
    <xdr:pic>
      <xdr:nvPicPr>
        <xdr:cNvPr id="192" name="Рисунок 191">
          <a:extLst>
            <a:ext uri="{FF2B5EF4-FFF2-40B4-BE49-F238E27FC236}">
              <a16:creationId xmlns:a16="http://schemas.microsoft.com/office/drawing/2014/main" id="{00000000-0008-0000-0A00-0000C0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57150" y="46120050"/>
          <a:ext cx="666750" cy="666750"/>
        </a:xfrm>
        <a:prstGeom prst="rect">
          <a:avLst/>
        </a:prstGeom>
      </xdr:spPr>
    </xdr:pic>
    <xdr:clientData/>
  </xdr:twoCellAnchor>
  <xdr:twoCellAnchor editAs="oneCell">
    <xdr:from>
      <xdr:col>2</xdr:col>
      <xdr:colOff>752476</xdr:colOff>
      <xdr:row>60</xdr:row>
      <xdr:rowOff>47625</xdr:rowOff>
    </xdr:from>
    <xdr:to>
      <xdr:col>2</xdr:col>
      <xdr:colOff>1752600</xdr:colOff>
      <xdr:row>60</xdr:row>
      <xdr:rowOff>1106704</xdr:rowOff>
    </xdr:to>
    <xdr:pic>
      <xdr:nvPicPr>
        <xdr:cNvPr id="155" name="Рисунок 154">
          <a:hlinkClick xmlns:r="http://schemas.openxmlformats.org/officeDocument/2006/relationships" r:id="rId79"/>
          <a:extLst>
            <a:ext uri="{FF2B5EF4-FFF2-40B4-BE49-F238E27FC236}">
              <a16:creationId xmlns:a16="http://schemas.microsoft.com/office/drawing/2014/main" id="{00000000-0008-0000-0A00-00009B000000}"/>
            </a:ext>
          </a:extLst>
        </xdr:cNvPr>
        <xdr:cNvPicPr>
          <a:picLocks noChangeAspect="1"/>
        </xdr:cNvPicPr>
      </xdr:nvPicPr>
      <xdr:blipFill>
        <a:blip xmlns:r="http://schemas.openxmlformats.org/officeDocument/2006/relationships" r:embed="rId80" cstate="print">
          <a:extLst>
            <a:ext uri="{28A0092B-C50C-407E-A947-70E740481C1C}">
              <a14:useLocalDpi xmlns:a14="http://schemas.microsoft.com/office/drawing/2010/main" val="0"/>
            </a:ext>
          </a:extLst>
        </a:blip>
        <a:stretch>
          <a:fillRect/>
        </a:stretch>
      </xdr:blipFill>
      <xdr:spPr>
        <a:xfrm>
          <a:off x="2657476" y="46158150"/>
          <a:ext cx="1000124" cy="1059079"/>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94" name="Рисунок 193">
          <a:hlinkClick xmlns:r="http://schemas.openxmlformats.org/officeDocument/2006/relationships" r:id="rId81"/>
          <a:extLst>
            <a:ext uri="{FF2B5EF4-FFF2-40B4-BE49-F238E27FC236}">
              <a16:creationId xmlns:a16="http://schemas.microsoft.com/office/drawing/2014/main" id="{00000000-0008-0000-0A00-0000C2000000}"/>
            </a:ext>
          </a:extLst>
        </xdr:cNvPr>
        <xdr:cNvPicPr>
          <a:picLocks noChangeAspect="1"/>
        </xdr:cNvPicPr>
      </xdr:nvPicPr>
      <xdr:blipFill>
        <a:blip xmlns:r="http://schemas.openxmlformats.org/officeDocument/2006/relationships" r:embed="rId82"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2</xdr:col>
      <xdr:colOff>38101</xdr:colOff>
      <xdr:row>33</xdr:row>
      <xdr:rowOff>247650</xdr:rowOff>
    </xdr:from>
    <xdr:to>
      <xdr:col>2</xdr:col>
      <xdr:colOff>2352273</xdr:colOff>
      <xdr:row>33</xdr:row>
      <xdr:rowOff>904875</xdr:rowOff>
    </xdr:to>
    <xdr:pic>
      <xdr:nvPicPr>
        <xdr:cNvPr id="92" name="Рисунок 91">
          <a:hlinkClick xmlns:r="http://schemas.openxmlformats.org/officeDocument/2006/relationships" r:id="rId83"/>
          <a:extLst>
            <a:ext uri="{FF2B5EF4-FFF2-40B4-BE49-F238E27FC236}">
              <a16:creationId xmlns:a16="http://schemas.microsoft.com/office/drawing/2014/main" id="{00000000-0008-0000-0A00-00005C000000}"/>
            </a:ext>
          </a:extLst>
        </xdr:cNvPr>
        <xdr:cNvPicPr>
          <a:picLocks noChangeAspect="1"/>
        </xdr:cNvPicPr>
      </xdr:nvPicPr>
      <xdr:blipFill>
        <a:blip xmlns:r="http://schemas.openxmlformats.org/officeDocument/2006/relationships" r:embed="rId84">
          <a:extLst>
            <a:ext uri="{28A0092B-C50C-407E-A947-70E740481C1C}">
              <a14:useLocalDpi xmlns:a14="http://schemas.microsoft.com/office/drawing/2010/main" val="0"/>
            </a:ext>
          </a:extLst>
        </a:blip>
        <a:stretch>
          <a:fillRect/>
        </a:stretch>
      </xdr:blipFill>
      <xdr:spPr>
        <a:xfrm>
          <a:off x="1924051" y="26250900"/>
          <a:ext cx="2314172" cy="657225"/>
        </a:xfrm>
        <a:prstGeom prst="rect">
          <a:avLst/>
        </a:prstGeom>
      </xdr:spPr>
    </xdr:pic>
    <xdr:clientData/>
  </xdr:twoCellAnchor>
  <xdr:twoCellAnchor editAs="oneCell">
    <xdr:from>
      <xdr:col>2</xdr:col>
      <xdr:colOff>38101</xdr:colOff>
      <xdr:row>34</xdr:row>
      <xdr:rowOff>333375</xdr:rowOff>
    </xdr:from>
    <xdr:to>
      <xdr:col>2</xdr:col>
      <xdr:colOff>2365196</xdr:colOff>
      <xdr:row>34</xdr:row>
      <xdr:rowOff>819150</xdr:rowOff>
    </xdr:to>
    <xdr:pic>
      <xdr:nvPicPr>
        <xdr:cNvPr id="109" name="Рисунок 108">
          <a:hlinkClick xmlns:r="http://schemas.openxmlformats.org/officeDocument/2006/relationships" r:id="rId85"/>
          <a:extLst>
            <a:ext uri="{FF2B5EF4-FFF2-40B4-BE49-F238E27FC236}">
              <a16:creationId xmlns:a16="http://schemas.microsoft.com/office/drawing/2014/main" id="{00000000-0008-0000-0A00-00006D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val="0"/>
            </a:ext>
          </a:extLst>
        </a:blip>
        <a:stretch>
          <a:fillRect/>
        </a:stretch>
      </xdr:blipFill>
      <xdr:spPr>
        <a:xfrm>
          <a:off x="1924051" y="27479625"/>
          <a:ext cx="2327095" cy="485775"/>
        </a:xfrm>
        <a:prstGeom prst="rect">
          <a:avLst/>
        </a:prstGeom>
      </xdr:spPr>
    </xdr:pic>
    <xdr:clientData/>
  </xdr:twoCellAnchor>
  <xdr:twoCellAnchor editAs="oneCell">
    <xdr:from>
      <xdr:col>2</xdr:col>
      <xdr:colOff>28576</xdr:colOff>
      <xdr:row>35</xdr:row>
      <xdr:rowOff>247650</xdr:rowOff>
    </xdr:from>
    <xdr:to>
      <xdr:col>2</xdr:col>
      <xdr:colOff>2371726</xdr:colOff>
      <xdr:row>35</xdr:row>
      <xdr:rowOff>897745</xdr:rowOff>
    </xdr:to>
    <xdr:pic>
      <xdr:nvPicPr>
        <xdr:cNvPr id="112" name="Рисунок 111">
          <a:hlinkClick xmlns:r="http://schemas.openxmlformats.org/officeDocument/2006/relationships" r:id="rId87"/>
          <a:extLst>
            <a:ext uri="{FF2B5EF4-FFF2-40B4-BE49-F238E27FC236}">
              <a16:creationId xmlns:a16="http://schemas.microsoft.com/office/drawing/2014/main" id="{00000000-0008-0000-0A00-000070000000}"/>
            </a:ext>
          </a:extLst>
        </xdr:cNvPr>
        <xdr:cNvPicPr>
          <a:picLocks noChangeAspect="1"/>
        </xdr:cNvPicPr>
      </xdr:nvPicPr>
      <xdr:blipFill>
        <a:blip xmlns:r="http://schemas.openxmlformats.org/officeDocument/2006/relationships" r:embed="rId88">
          <a:extLst>
            <a:ext uri="{28A0092B-C50C-407E-A947-70E740481C1C}">
              <a14:useLocalDpi xmlns:a14="http://schemas.microsoft.com/office/drawing/2010/main" val="0"/>
            </a:ext>
          </a:extLst>
        </a:blip>
        <a:stretch>
          <a:fillRect/>
        </a:stretch>
      </xdr:blipFill>
      <xdr:spPr>
        <a:xfrm>
          <a:off x="1914526" y="28536900"/>
          <a:ext cx="2343150" cy="650095"/>
        </a:xfrm>
        <a:prstGeom prst="rect">
          <a:avLst/>
        </a:prstGeom>
      </xdr:spPr>
    </xdr:pic>
    <xdr:clientData/>
  </xdr:twoCellAnchor>
  <xdr:twoCellAnchor editAs="oneCell">
    <xdr:from>
      <xdr:col>1</xdr:col>
      <xdr:colOff>838200</xdr:colOff>
      <xdr:row>2</xdr:row>
      <xdr:rowOff>57150</xdr:rowOff>
    </xdr:from>
    <xdr:to>
      <xdr:col>2</xdr:col>
      <xdr:colOff>1028700</xdr:colOff>
      <xdr:row>4</xdr:row>
      <xdr:rowOff>152400</xdr:rowOff>
    </xdr:to>
    <xdr:pic>
      <xdr:nvPicPr>
        <xdr:cNvPr id="94" name="Рисунок 93">
          <a:extLst>
            <a:ext uri="{FF2B5EF4-FFF2-40B4-BE49-F238E27FC236}">
              <a16:creationId xmlns:a16="http://schemas.microsoft.com/office/drawing/2014/main" id="{00000000-0008-0000-0A00-00005E000000}"/>
            </a:ext>
          </a:extLst>
        </xdr:cNvPr>
        <xdr:cNvPicPr>
          <a:picLocks noChangeAspect="1"/>
        </xdr:cNvPicPr>
      </xdr:nvPicPr>
      <xdr:blipFill>
        <a:blip xmlns:r="http://schemas.openxmlformats.org/officeDocument/2006/relationships" r:embed="rId89">
          <a:extLst>
            <a:ext uri="{28A0092B-C50C-407E-A947-70E740481C1C}">
              <a14:useLocalDpi xmlns:a14="http://schemas.microsoft.com/office/drawing/2010/main" val="0"/>
            </a:ext>
          </a:extLst>
        </a:blip>
        <a:stretch>
          <a:fillRect/>
        </a:stretch>
      </xdr:blipFill>
      <xdr:spPr>
        <a:xfrm>
          <a:off x="895350" y="342900"/>
          <a:ext cx="2038350" cy="552450"/>
        </a:xfrm>
        <a:prstGeom prst="rect">
          <a:avLst/>
        </a:prstGeom>
      </xdr:spPr>
    </xdr:pic>
    <xdr:clientData/>
  </xdr:twoCellAnchor>
  <xdr:twoCellAnchor editAs="oneCell">
    <xdr:from>
      <xdr:col>10</xdr:col>
      <xdr:colOff>171450</xdr:colOff>
      <xdr:row>9</xdr:row>
      <xdr:rowOff>314325</xdr:rowOff>
    </xdr:from>
    <xdr:to>
      <xdr:col>10</xdr:col>
      <xdr:colOff>695325</xdr:colOff>
      <xdr:row>9</xdr:row>
      <xdr:rowOff>838200</xdr:rowOff>
    </xdr:to>
    <xdr:pic>
      <xdr:nvPicPr>
        <xdr:cNvPr id="196" name="Рисунок 195">
          <a:extLst>
            <a:ext uri="{FF2B5EF4-FFF2-40B4-BE49-F238E27FC236}">
              <a16:creationId xmlns:a16="http://schemas.microsoft.com/office/drawing/2014/main" id="{00000000-0008-0000-0A00-0000C4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10</xdr:col>
      <xdr:colOff>171450</xdr:colOff>
      <xdr:row>10</xdr:row>
      <xdr:rowOff>314325</xdr:rowOff>
    </xdr:from>
    <xdr:to>
      <xdr:col>10</xdr:col>
      <xdr:colOff>695325</xdr:colOff>
      <xdr:row>10</xdr:row>
      <xdr:rowOff>838200</xdr:rowOff>
    </xdr:to>
    <xdr:pic>
      <xdr:nvPicPr>
        <xdr:cNvPr id="197" name="Рисунок 196">
          <a:extLst>
            <a:ext uri="{FF2B5EF4-FFF2-40B4-BE49-F238E27FC236}">
              <a16:creationId xmlns:a16="http://schemas.microsoft.com/office/drawing/2014/main" id="{00000000-0008-0000-0A00-0000C5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10</xdr:col>
      <xdr:colOff>171450</xdr:colOff>
      <xdr:row>11</xdr:row>
      <xdr:rowOff>314325</xdr:rowOff>
    </xdr:from>
    <xdr:to>
      <xdr:col>10</xdr:col>
      <xdr:colOff>695325</xdr:colOff>
      <xdr:row>11</xdr:row>
      <xdr:rowOff>838200</xdr:rowOff>
    </xdr:to>
    <xdr:pic>
      <xdr:nvPicPr>
        <xdr:cNvPr id="198" name="Рисунок 197">
          <a:extLst>
            <a:ext uri="{FF2B5EF4-FFF2-40B4-BE49-F238E27FC236}">
              <a16:creationId xmlns:a16="http://schemas.microsoft.com/office/drawing/2014/main" id="{00000000-0008-0000-0A00-0000C6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10</xdr:col>
      <xdr:colOff>171450</xdr:colOff>
      <xdr:row>14</xdr:row>
      <xdr:rowOff>314325</xdr:rowOff>
    </xdr:from>
    <xdr:to>
      <xdr:col>10</xdr:col>
      <xdr:colOff>695325</xdr:colOff>
      <xdr:row>14</xdr:row>
      <xdr:rowOff>838200</xdr:rowOff>
    </xdr:to>
    <xdr:pic>
      <xdr:nvPicPr>
        <xdr:cNvPr id="199" name="Рисунок 198">
          <a:extLst>
            <a:ext uri="{FF2B5EF4-FFF2-40B4-BE49-F238E27FC236}">
              <a16:creationId xmlns:a16="http://schemas.microsoft.com/office/drawing/2014/main" id="{00000000-0008-0000-0A00-0000C7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10</xdr:col>
      <xdr:colOff>171450</xdr:colOff>
      <xdr:row>15</xdr:row>
      <xdr:rowOff>314325</xdr:rowOff>
    </xdr:from>
    <xdr:to>
      <xdr:col>10</xdr:col>
      <xdr:colOff>695325</xdr:colOff>
      <xdr:row>15</xdr:row>
      <xdr:rowOff>838200</xdr:rowOff>
    </xdr:to>
    <xdr:pic>
      <xdr:nvPicPr>
        <xdr:cNvPr id="200" name="Рисунок 199">
          <a:extLst>
            <a:ext uri="{FF2B5EF4-FFF2-40B4-BE49-F238E27FC236}">
              <a16:creationId xmlns:a16="http://schemas.microsoft.com/office/drawing/2014/main" id="{00000000-0008-0000-0A00-0000C8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10</xdr:col>
      <xdr:colOff>171450</xdr:colOff>
      <xdr:row>16</xdr:row>
      <xdr:rowOff>314325</xdr:rowOff>
    </xdr:from>
    <xdr:to>
      <xdr:col>10</xdr:col>
      <xdr:colOff>695325</xdr:colOff>
      <xdr:row>16</xdr:row>
      <xdr:rowOff>838200</xdr:rowOff>
    </xdr:to>
    <xdr:pic>
      <xdr:nvPicPr>
        <xdr:cNvPr id="201" name="Рисунок 200">
          <a:extLst>
            <a:ext uri="{FF2B5EF4-FFF2-40B4-BE49-F238E27FC236}">
              <a16:creationId xmlns:a16="http://schemas.microsoft.com/office/drawing/2014/main" id="{00000000-0008-0000-0A00-0000C9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10</xdr:col>
      <xdr:colOff>171450</xdr:colOff>
      <xdr:row>17</xdr:row>
      <xdr:rowOff>314325</xdr:rowOff>
    </xdr:from>
    <xdr:to>
      <xdr:col>10</xdr:col>
      <xdr:colOff>695325</xdr:colOff>
      <xdr:row>17</xdr:row>
      <xdr:rowOff>838200</xdr:rowOff>
    </xdr:to>
    <xdr:pic>
      <xdr:nvPicPr>
        <xdr:cNvPr id="202" name="Рисунок 201">
          <a:extLst>
            <a:ext uri="{FF2B5EF4-FFF2-40B4-BE49-F238E27FC236}">
              <a16:creationId xmlns:a16="http://schemas.microsoft.com/office/drawing/2014/main" id="{00000000-0008-0000-0A00-0000CA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10</xdr:col>
      <xdr:colOff>171450</xdr:colOff>
      <xdr:row>18</xdr:row>
      <xdr:rowOff>314325</xdr:rowOff>
    </xdr:from>
    <xdr:to>
      <xdr:col>10</xdr:col>
      <xdr:colOff>695325</xdr:colOff>
      <xdr:row>18</xdr:row>
      <xdr:rowOff>838200</xdr:rowOff>
    </xdr:to>
    <xdr:pic>
      <xdr:nvPicPr>
        <xdr:cNvPr id="203" name="Рисунок 202">
          <a:extLst>
            <a:ext uri="{FF2B5EF4-FFF2-40B4-BE49-F238E27FC236}">
              <a16:creationId xmlns:a16="http://schemas.microsoft.com/office/drawing/2014/main" id="{00000000-0008-0000-0A00-0000CB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10</xdr:col>
      <xdr:colOff>171450</xdr:colOff>
      <xdr:row>19</xdr:row>
      <xdr:rowOff>314325</xdr:rowOff>
    </xdr:from>
    <xdr:to>
      <xdr:col>10</xdr:col>
      <xdr:colOff>695325</xdr:colOff>
      <xdr:row>19</xdr:row>
      <xdr:rowOff>838200</xdr:rowOff>
    </xdr:to>
    <xdr:pic>
      <xdr:nvPicPr>
        <xdr:cNvPr id="204" name="Рисунок 203">
          <a:extLst>
            <a:ext uri="{FF2B5EF4-FFF2-40B4-BE49-F238E27FC236}">
              <a16:creationId xmlns:a16="http://schemas.microsoft.com/office/drawing/2014/main" id="{00000000-0008-0000-0A00-0000CC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10</xdr:col>
      <xdr:colOff>171450</xdr:colOff>
      <xdr:row>20</xdr:row>
      <xdr:rowOff>314325</xdr:rowOff>
    </xdr:from>
    <xdr:to>
      <xdr:col>10</xdr:col>
      <xdr:colOff>695325</xdr:colOff>
      <xdr:row>20</xdr:row>
      <xdr:rowOff>838200</xdr:rowOff>
    </xdr:to>
    <xdr:pic>
      <xdr:nvPicPr>
        <xdr:cNvPr id="205" name="Рисунок 204">
          <a:extLst>
            <a:ext uri="{FF2B5EF4-FFF2-40B4-BE49-F238E27FC236}">
              <a16:creationId xmlns:a16="http://schemas.microsoft.com/office/drawing/2014/main" id="{00000000-0008-0000-0A00-0000CD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10</xdr:col>
      <xdr:colOff>171450</xdr:colOff>
      <xdr:row>21</xdr:row>
      <xdr:rowOff>314325</xdr:rowOff>
    </xdr:from>
    <xdr:to>
      <xdr:col>10</xdr:col>
      <xdr:colOff>695325</xdr:colOff>
      <xdr:row>21</xdr:row>
      <xdr:rowOff>838200</xdr:rowOff>
    </xdr:to>
    <xdr:pic>
      <xdr:nvPicPr>
        <xdr:cNvPr id="206" name="Рисунок 205">
          <a:extLst>
            <a:ext uri="{FF2B5EF4-FFF2-40B4-BE49-F238E27FC236}">
              <a16:creationId xmlns:a16="http://schemas.microsoft.com/office/drawing/2014/main" id="{00000000-0008-0000-0A00-0000CE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10</xdr:col>
      <xdr:colOff>171450</xdr:colOff>
      <xdr:row>22</xdr:row>
      <xdr:rowOff>314325</xdr:rowOff>
    </xdr:from>
    <xdr:to>
      <xdr:col>10</xdr:col>
      <xdr:colOff>695325</xdr:colOff>
      <xdr:row>22</xdr:row>
      <xdr:rowOff>838200</xdr:rowOff>
    </xdr:to>
    <xdr:pic>
      <xdr:nvPicPr>
        <xdr:cNvPr id="207" name="Рисунок 206">
          <a:extLst>
            <a:ext uri="{FF2B5EF4-FFF2-40B4-BE49-F238E27FC236}">
              <a16:creationId xmlns:a16="http://schemas.microsoft.com/office/drawing/2014/main" id="{00000000-0008-0000-0A00-0000CF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10</xdr:col>
      <xdr:colOff>171450</xdr:colOff>
      <xdr:row>23</xdr:row>
      <xdr:rowOff>314325</xdr:rowOff>
    </xdr:from>
    <xdr:to>
      <xdr:col>10</xdr:col>
      <xdr:colOff>695325</xdr:colOff>
      <xdr:row>23</xdr:row>
      <xdr:rowOff>838200</xdr:rowOff>
    </xdr:to>
    <xdr:pic>
      <xdr:nvPicPr>
        <xdr:cNvPr id="208" name="Рисунок 207">
          <a:extLst>
            <a:ext uri="{FF2B5EF4-FFF2-40B4-BE49-F238E27FC236}">
              <a16:creationId xmlns:a16="http://schemas.microsoft.com/office/drawing/2014/main" id="{00000000-0008-0000-0A00-0000D0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10</xdr:col>
      <xdr:colOff>171450</xdr:colOff>
      <xdr:row>24</xdr:row>
      <xdr:rowOff>314325</xdr:rowOff>
    </xdr:from>
    <xdr:to>
      <xdr:col>10</xdr:col>
      <xdr:colOff>695325</xdr:colOff>
      <xdr:row>24</xdr:row>
      <xdr:rowOff>838200</xdr:rowOff>
    </xdr:to>
    <xdr:pic>
      <xdr:nvPicPr>
        <xdr:cNvPr id="209" name="Рисунок 208">
          <a:extLst>
            <a:ext uri="{FF2B5EF4-FFF2-40B4-BE49-F238E27FC236}">
              <a16:creationId xmlns:a16="http://schemas.microsoft.com/office/drawing/2014/main" id="{00000000-0008-0000-0A00-0000D1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10</xdr:col>
      <xdr:colOff>171450</xdr:colOff>
      <xdr:row>26</xdr:row>
      <xdr:rowOff>314325</xdr:rowOff>
    </xdr:from>
    <xdr:to>
      <xdr:col>10</xdr:col>
      <xdr:colOff>695325</xdr:colOff>
      <xdr:row>26</xdr:row>
      <xdr:rowOff>838200</xdr:rowOff>
    </xdr:to>
    <xdr:pic>
      <xdr:nvPicPr>
        <xdr:cNvPr id="210" name="Рисунок 209">
          <a:extLst>
            <a:ext uri="{FF2B5EF4-FFF2-40B4-BE49-F238E27FC236}">
              <a16:creationId xmlns:a16="http://schemas.microsoft.com/office/drawing/2014/main" id="{00000000-0008-0000-0A00-0000D2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10</xdr:col>
      <xdr:colOff>171450</xdr:colOff>
      <xdr:row>27</xdr:row>
      <xdr:rowOff>314325</xdr:rowOff>
    </xdr:from>
    <xdr:to>
      <xdr:col>10</xdr:col>
      <xdr:colOff>695325</xdr:colOff>
      <xdr:row>27</xdr:row>
      <xdr:rowOff>838200</xdr:rowOff>
    </xdr:to>
    <xdr:pic>
      <xdr:nvPicPr>
        <xdr:cNvPr id="211" name="Рисунок 210">
          <a:extLst>
            <a:ext uri="{FF2B5EF4-FFF2-40B4-BE49-F238E27FC236}">
              <a16:creationId xmlns:a16="http://schemas.microsoft.com/office/drawing/2014/main" id="{00000000-0008-0000-0A00-0000D3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10</xdr:col>
      <xdr:colOff>171450</xdr:colOff>
      <xdr:row>28</xdr:row>
      <xdr:rowOff>314325</xdr:rowOff>
    </xdr:from>
    <xdr:to>
      <xdr:col>10</xdr:col>
      <xdr:colOff>695325</xdr:colOff>
      <xdr:row>28</xdr:row>
      <xdr:rowOff>838200</xdr:rowOff>
    </xdr:to>
    <xdr:pic>
      <xdr:nvPicPr>
        <xdr:cNvPr id="212" name="Рисунок 211">
          <a:extLst>
            <a:ext uri="{FF2B5EF4-FFF2-40B4-BE49-F238E27FC236}">
              <a16:creationId xmlns:a16="http://schemas.microsoft.com/office/drawing/2014/main" id="{00000000-0008-0000-0A00-0000D4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10</xdr:col>
      <xdr:colOff>171450</xdr:colOff>
      <xdr:row>29</xdr:row>
      <xdr:rowOff>314325</xdr:rowOff>
    </xdr:from>
    <xdr:to>
      <xdr:col>10</xdr:col>
      <xdr:colOff>695325</xdr:colOff>
      <xdr:row>29</xdr:row>
      <xdr:rowOff>838200</xdr:rowOff>
    </xdr:to>
    <xdr:pic>
      <xdr:nvPicPr>
        <xdr:cNvPr id="213" name="Рисунок 212">
          <a:extLst>
            <a:ext uri="{FF2B5EF4-FFF2-40B4-BE49-F238E27FC236}">
              <a16:creationId xmlns:a16="http://schemas.microsoft.com/office/drawing/2014/main" id="{00000000-0008-0000-0A00-0000D5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10</xdr:col>
      <xdr:colOff>171450</xdr:colOff>
      <xdr:row>30</xdr:row>
      <xdr:rowOff>314325</xdr:rowOff>
    </xdr:from>
    <xdr:to>
      <xdr:col>10</xdr:col>
      <xdr:colOff>695325</xdr:colOff>
      <xdr:row>30</xdr:row>
      <xdr:rowOff>838200</xdr:rowOff>
    </xdr:to>
    <xdr:pic>
      <xdr:nvPicPr>
        <xdr:cNvPr id="214" name="Рисунок 213">
          <a:extLst>
            <a:ext uri="{FF2B5EF4-FFF2-40B4-BE49-F238E27FC236}">
              <a16:creationId xmlns:a16="http://schemas.microsoft.com/office/drawing/2014/main" id="{00000000-0008-0000-0A00-0000D6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10</xdr:col>
      <xdr:colOff>171450</xdr:colOff>
      <xdr:row>31</xdr:row>
      <xdr:rowOff>314325</xdr:rowOff>
    </xdr:from>
    <xdr:to>
      <xdr:col>10</xdr:col>
      <xdr:colOff>695325</xdr:colOff>
      <xdr:row>31</xdr:row>
      <xdr:rowOff>838200</xdr:rowOff>
    </xdr:to>
    <xdr:pic>
      <xdr:nvPicPr>
        <xdr:cNvPr id="215" name="Рисунок 214">
          <a:extLst>
            <a:ext uri="{FF2B5EF4-FFF2-40B4-BE49-F238E27FC236}">
              <a16:creationId xmlns:a16="http://schemas.microsoft.com/office/drawing/2014/main" id="{00000000-0008-0000-0A00-0000D7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11715750" y="5419725"/>
          <a:ext cx="523875" cy="523875"/>
        </a:xfrm>
        <a:prstGeom prst="rect">
          <a:avLst/>
        </a:prstGeom>
      </xdr:spPr>
    </xdr:pic>
    <xdr:clientData/>
  </xdr:twoCellAnchor>
  <xdr:twoCellAnchor editAs="oneCell">
    <xdr:from>
      <xdr:col>1</xdr:col>
      <xdr:colOff>0</xdr:colOff>
      <xdr:row>52</xdr:row>
      <xdr:rowOff>0</xdr:rowOff>
    </xdr:from>
    <xdr:to>
      <xdr:col>1</xdr:col>
      <xdr:colOff>666750</xdr:colOff>
      <xdr:row>52</xdr:row>
      <xdr:rowOff>666750</xdr:rowOff>
    </xdr:to>
    <xdr:pic>
      <xdr:nvPicPr>
        <xdr:cNvPr id="171" name="Рисунок 170">
          <a:extLst>
            <a:ext uri="{FF2B5EF4-FFF2-40B4-BE49-F238E27FC236}">
              <a16:creationId xmlns:a16="http://schemas.microsoft.com/office/drawing/2014/main" id="{00000000-0008-0000-0A00-0000AB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22412325"/>
          <a:ext cx="666750" cy="666750"/>
        </a:xfrm>
        <a:prstGeom prst="rect">
          <a:avLst/>
        </a:prstGeom>
      </xdr:spPr>
    </xdr:pic>
    <xdr:clientData/>
  </xdr:twoCellAnchor>
  <xdr:twoCellAnchor editAs="oneCell">
    <xdr:from>
      <xdr:col>2</xdr:col>
      <xdr:colOff>762000</xdr:colOff>
      <xdr:row>52</xdr:row>
      <xdr:rowOff>9525</xdr:rowOff>
    </xdr:from>
    <xdr:to>
      <xdr:col>2</xdr:col>
      <xdr:colOff>1636269</xdr:colOff>
      <xdr:row>53</xdr:row>
      <xdr:rowOff>0</xdr:rowOff>
    </xdr:to>
    <xdr:pic>
      <xdr:nvPicPr>
        <xdr:cNvPr id="54" name="Рисунок 53">
          <a:hlinkClick xmlns:r="http://schemas.openxmlformats.org/officeDocument/2006/relationships" r:id="rId90"/>
          <a:extLst>
            <a:ext uri="{FF2B5EF4-FFF2-40B4-BE49-F238E27FC236}">
              <a16:creationId xmlns:a16="http://schemas.microsoft.com/office/drawing/2014/main" id="{00000000-0008-0000-0A00-000036000000}"/>
            </a:ext>
          </a:extLst>
        </xdr:cNvPr>
        <xdr:cNvPicPr>
          <a:picLocks noChangeAspect="1"/>
        </xdr:cNvPicPr>
      </xdr:nvPicPr>
      <xdr:blipFill>
        <a:blip xmlns:r="http://schemas.openxmlformats.org/officeDocument/2006/relationships" r:embed="rId91" cstate="print">
          <a:extLst>
            <a:ext uri="{28A0092B-C50C-407E-A947-70E740481C1C}">
              <a14:useLocalDpi xmlns:a14="http://schemas.microsoft.com/office/drawing/2010/main" val="0"/>
            </a:ext>
          </a:extLst>
        </a:blip>
        <a:stretch>
          <a:fillRect/>
        </a:stretch>
      </xdr:blipFill>
      <xdr:spPr>
        <a:xfrm>
          <a:off x="2647950" y="38747700"/>
          <a:ext cx="874269" cy="1133475"/>
        </a:xfrm>
        <a:prstGeom prst="rect">
          <a:avLst/>
        </a:prstGeom>
      </xdr:spPr>
    </xdr:pic>
    <xdr:clientData/>
  </xdr:twoCellAnchor>
  <xdr:twoCellAnchor editAs="oneCell">
    <xdr:from>
      <xdr:col>1</xdr:col>
      <xdr:colOff>0</xdr:colOff>
      <xdr:row>53</xdr:row>
      <xdr:rowOff>0</xdr:rowOff>
    </xdr:from>
    <xdr:to>
      <xdr:col>1</xdr:col>
      <xdr:colOff>666750</xdr:colOff>
      <xdr:row>53</xdr:row>
      <xdr:rowOff>666750</xdr:rowOff>
    </xdr:to>
    <xdr:pic>
      <xdr:nvPicPr>
        <xdr:cNvPr id="173" name="Рисунок 172">
          <a:extLst>
            <a:ext uri="{FF2B5EF4-FFF2-40B4-BE49-F238E27FC236}">
              <a16:creationId xmlns:a16="http://schemas.microsoft.com/office/drawing/2014/main" id="{00000000-0008-0000-0A00-0000AD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38738175"/>
          <a:ext cx="666750" cy="666750"/>
        </a:xfrm>
        <a:prstGeom prst="rect">
          <a:avLst/>
        </a:prstGeom>
      </xdr:spPr>
    </xdr:pic>
    <xdr:clientData/>
  </xdr:twoCellAnchor>
  <xdr:twoCellAnchor editAs="oneCell">
    <xdr:from>
      <xdr:col>2</xdr:col>
      <xdr:colOff>676275</xdr:colOff>
      <xdr:row>53</xdr:row>
      <xdr:rowOff>28576</xdr:rowOff>
    </xdr:from>
    <xdr:to>
      <xdr:col>2</xdr:col>
      <xdr:colOff>1724025</xdr:colOff>
      <xdr:row>53</xdr:row>
      <xdr:rowOff>1138150</xdr:rowOff>
    </xdr:to>
    <xdr:pic>
      <xdr:nvPicPr>
        <xdr:cNvPr id="95" name="Рисунок 94">
          <a:hlinkClick xmlns:r="http://schemas.openxmlformats.org/officeDocument/2006/relationships" r:id="rId92"/>
          <a:extLst>
            <a:ext uri="{FF2B5EF4-FFF2-40B4-BE49-F238E27FC236}">
              <a16:creationId xmlns:a16="http://schemas.microsoft.com/office/drawing/2014/main" id="{00000000-0008-0000-0A00-00005F000000}"/>
            </a:ext>
          </a:extLst>
        </xdr:cNvPr>
        <xdr:cNvPicPr>
          <a:picLocks noChangeAspect="1"/>
        </xdr:cNvPicPr>
      </xdr:nvPicPr>
      <xdr:blipFill>
        <a:blip xmlns:r="http://schemas.openxmlformats.org/officeDocument/2006/relationships" r:embed="rId93" cstate="print">
          <a:extLst>
            <a:ext uri="{28A0092B-C50C-407E-A947-70E740481C1C}">
              <a14:useLocalDpi xmlns:a14="http://schemas.microsoft.com/office/drawing/2010/main" val="0"/>
            </a:ext>
          </a:extLst>
        </a:blip>
        <a:stretch>
          <a:fillRect/>
        </a:stretch>
      </xdr:blipFill>
      <xdr:spPr>
        <a:xfrm>
          <a:off x="2562225" y="39909751"/>
          <a:ext cx="1047750" cy="1109574"/>
        </a:xfrm>
        <a:prstGeom prst="rect">
          <a:avLst/>
        </a:prstGeom>
      </xdr:spPr>
    </xdr:pic>
    <xdr:clientData/>
  </xdr:twoCellAnchor>
  <xdr:twoCellAnchor editAs="oneCell">
    <xdr:from>
      <xdr:col>1</xdr:col>
      <xdr:colOff>0</xdr:colOff>
      <xdr:row>46</xdr:row>
      <xdr:rowOff>0</xdr:rowOff>
    </xdr:from>
    <xdr:to>
      <xdr:col>1</xdr:col>
      <xdr:colOff>666750</xdr:colOff>
      <xdr:row>46</xdr:row>
      <xdr:rowOff>666750</xdr:rowOff>
    </xdr:to>
    <xdr:pic>
      <xdr:nvPicPr>
        <xdr:cNvPr id="175" name="Рисунок 174">
          <a:extLst>
            <a:ext uri="{FF2B5EF4-FFF2-40B4-BE49-F238E27FC236}">
              <a16:creationId xmlns:a16="http://schemas.microsoft.com/office/drawing/2014/main" id="{00000000-0008-0000-0A00-0000AF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39881175"/>
          <a:ext cx="666750" cy="666750"/>
        </a:xfrm>
        <a:prstGeom prst="rect">
          <a:avLst/>
        </a:prstGeom>
      </xdr:spPr>
    </xdr:pic>
    <xdr:clientData/>
  </xdr:twoCellAnchor>
  <xdr:twoCellAnchor editAs="oneCell">
    <xdr:from>
      <xdr:col>2</xdr:col>
      <xdr:colOff>790576</xdr:colOff>
      <xdr:row>46</xdr:row>
      <xdr:rowOff>19050</xdr:rowOff>
    </xdr:from>
    <xdr:to>
      <xdr:col>2</xdr:col>
      <xdr:colOff>1666876</xdr:colOff>
      <xdr:row>46</xdr:row>
      <xdr:rowOff>1133674</xdr:rowOff>
    </xdr:to>
    <xdr:pic>
      <xdr:nvPicPr>
        <xdr:cNvPr id="96" name="Рисунок 95">
          <a:hlinkClick xmlns:r="http://schemas.openxmlformats.org/officeDocument/2006/relationships" r:id="rId94"/>
          <a:extLst>
            <a:ext uri="{FF2B5EF4-FFF2-40B4-BE49-F238E27FC236}">
              <a16:creationId xmlns:a16="http://schemas.microsoft.com/office/drawing/2014/main" id="{00000000-0008-0000-0A00-000060000000}"/>
            </a:ext>
          </a:extLst>
        </xdr:cNvPr>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val="0"/>
            </a:ext>
          </a:extLst>
        </a:blip>
        <a:stretch>
          <a:fillRect/>
        </a:stretch>
      </xdr:blipFill>
      <xdr:spPr>
        <a:xfrm>
          <a:off x="2676526" y="36471225"/>
          <a:ext cx="876300" cy="1114624"/>
        </a:xfrm>
        <a:prstGeom prst="rect">
          <a:avLst/>
        </a:prstGeom>
      </xdr:spPr>
    </xdr:pic>
    <xdr:clientData/>
  </xdr:twoCellAnchor>
  <xdr:twoCellAnchor editAs="oneCell">
    <xdr:from>
      <xdr:col>1</xdr:col>
      <xdr:colOff>0</xdr:colOff>
      <xdr:row>48</xdr:row>
      <xdr:rowOff>0</xdr:rowOff>
    </xdr:from>
    <xdr:to>
      <xdr:col>1</xdr:col>
      <xdr:colOff>666750</xdr:colOff>
      <xdr:row>48</xdr:row>
      <xdr:rowOff>666750</xdr:rowOff>
    </xdr:to>
    <xdr:pic>
      <xdr:nvPicPr>
        <xdr:cNvPr id="177" name="Рисунок 176">
          <a:extLst>
            <a:ext uri="{FF2B5EF4-FFF2-40B4-BE49-F238E27FC236}">
              <a16:creationId xmlns:a16="http://schemas.microsoft.com/office/drawing/2014/main" id="{00000000-0008-0000-0A00-0000B1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36452175"/>
          <a:ext cx="666750" cy="666750"/>
        </a:xfrm>
        <a:prstGeom prst="rect">
          <a:avLst/>
        </a:prstGeom>
      </xdr:spPr>
    </xdr:pic>
    <xdr:clientData/>
  </xdr:twoCellAnchor>
  <xdr:twoCellAnchor editAs="oneCell">
    <xdr:from>
      <xdr:col>1</xdr:col>
      <xdr:colOff>0</xdr:colOff>
      <xdr:row>47</xdr:row>
      <xdr:rowOff>0</xdr:rowOff>
    </xdr:from>
    <xdr:to>
      <xdr:col>1</xdr:col>
      <xdr:colOff>666750</xdr:colOff>
      <xdr:row>47</xdr:row>
      <xdr:rowOff>666750</xdr:rowOff>
    </xdr:to>
    <xdr:pic>
      <xdr:nvPicPr>
        <xdr:cNvPr id="178" name="Рисунок 177">
          <a:extLst>
            <a:ext uri="{FF2B5EF4-FFF2-40B4-BE49-F238E27FC236}">
              <a16:creationId xmlns:a16="http://schemas.microsoft.com/office/drawing/2014/main" id="{00000000-0008-0000-0A00-0000B2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38738175"/>
          <a:ext cx="666750" cy="666750"/>
        </a:xfrm>
        <a:prstGeom prst="rect">
          <a:avLst/>
        </a:prstGeom>
      </xdr:spPr>
    </xdr:pic>
    <xdr:clientData/>
  </xdr:twoCellAnchor>
  <xdr:twoCellAnchor editAs="oneCell">
    <xdr:from>
      <xdr:col>2</xdr:col>
      <xdr:colOff>819150</xdr:colOff>
      <xdr:row>47</xdr:row>
      <xdr:rowOff>28574</xdr:rowOff>
    </xdr:from>
    <xdr:to>
      <xdr:col>2</xdr:col>
      <xdr:colOff>1666875</xdr:colOff>
      <xdr:row>47</xdr:row>
      <xdr:rowOff>1105683</xdr:rowOff>
    </xdr:to>
    <xdr:pic>
      <xdr:nvPicPr>
        <xdr:cNvPr id="179" name="Рисунок 129" descr="C:\Users\saltanov\AppData\Local\Temp\SNAGHTML6c97fbd6.PNG">
          <a:hlinkClick xmlns:r="http://schemas.openxmlformats.org/officeDocument/2006/relationships" r:id="rId96"/>
          <a:extLst>
            <a:ext uri="{FF2B5EF4-FFF2-40B4-BE49-F238E27FC236}">
              <a16:creationId xmlns:a16="http://schemas.microsoft.com/office/drawing/2014/main" id="{00000000-0008-0000-0A00-0000B3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2705100" y="37623749"/>
          <a:ext cx="847725" cy="10771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790576</xdr:colOff>
      <xdr:row>48</xdr:row>
      <xdr:rowOff>19050</xdr:rowOff>
    </xdr:from>
    <xdr:to>
      <xdr:col>2</xdr:col>
      <xdr:colOff>1666876</xdr:colOff>
      <xdr:row>48</xdr:row>
      <xdr:rowOff>1133674</xdr:rowOff>
    </xdr:to>
    <xdr:pic>
      <xdr:nvPicPr>
        <xdr:cNvPr id="180" name="Рисунок 179">
          <a:hlinkClick xmlns:r="http://schemas.openxmlformats.org/officeDocument/2006/relationships" r:id="rId97"/>
          <a:extLst>
            <a:ext uri="{FF2B5EF4-FFF2-40B4-BE49-F238E27FC236}">
              <a16:creationId xmlns:a16="http://schemas.microsoft.com/office/drawing/2014/main" id="{00000000-0008-0000-0A00-0000B4000000}"/>
            </a:ext>
          </a:extLst>
        </xdr:cNvPr>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val="0"/>
            </a:ext>
          </a:extLst>
        </a:blip>
        <a:stretch>
          <a:fillRect/>
        </a:stretch>
      </xdr:blipFill>
      <xdr:spPr>
        <a:xfrm>
          <a:off x="2676526" y="36471225"/>
          <a:ext cx="876300" cy="1114624"/>
        </a:xfrm>
        <a:prstGeom prst="rect">
          <a:avLst/>
        </a:prstGeom>
      </xdr:spPr>
    </xdr:pic>
    <xdr:clientData/>
  </xdr:twoCellAnchor>
  <xdr:twoCellAnchor editAs="oneCell">
    <xdr:from>
      <xdr:col>1</xdr:col>
      <xdr:colOff>0</xdr:colOff>
      <xdr:row>50</xdr:row>
      <xdr:rowOff>0</xdr:rowOff>
    </xdr:from>
    <xdr:to>
      <xdr:col>1</xdr:col>
      <xdr:colOff>666750</xdr:colOff>
      <xdr:row>50</xdr:row>
      <xdr:rowOff>666750</xdr:rowOff>
    </xdr:to>
    <xdr:pic>
      <xdr:nvPicPr>
        <xdr:cNvPr id="181" name="Рисунок 180">
          <a:extLst>
            <a:ext uri="{FF2B5EF4-FFF2-40B4-BE49-F238E27FC236}">
              <a16:creationId xmlns:a16="http://schemas.microsoft.com/office/drawing/2014/main" id="{00000000-0008-0000-0A00-0000B5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38738175"/>
          <a:ext cx="666750" cy="666750"/>
        </a:xfrm>
        <a:prstGeom prst="rect">
          <a:avLst/>
        </a:prstGeom>
      </xdr:spPr>
    </xdr:pic>
    <xdr:clientData/>
  </xdr:twoCellAnchor>
  <xdr:twoCellAnchor editAs="oneCell">
    <xdr:from>
      <xdr:col>2</xdr:col>
      <xdr:colOff>790576</xdr:colOff>
      <xdr:row>50</xdr:row>
      <xdr:rowOff>19050</xdr:rowOff>
    </xdr:from>
    <xdr:to>
      <xdr:col>2</xdr:col>
      <xdr:colOff>1666876</xdr:colOff>
      <xdr:row>50</xdr:row>
      <xdr:rowOff>1133674</xdr:rowOff>
    </xdr:to>
    <xdr:pic>
      <xdr:nvPicPr>
        <xdr:cNvPr id="183" name="Рисунок 182">
          <a:hlinkClick xmlns:r="http://schemas.openxmlformats.org/officeDocument/2006/relationships" r:id="rId98"/>
          <a:extLst>
            <a:ext uri="{FF2B5EF4-FFF2-40B4-BE49-F238E27FC236}">
              <a16:creationId xmlns:a16="http://schemas.microsoft.com/office/drawing/2014/main" id="{00000000-0008-0000-0A00-0000B7000000}"/>
            </a:ext>
          </a:extLst>
        </xdr:cNvPr>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val="0"/>
            </a:ext>
          </a:extLst>
        </a:blip>
        <a:stretch>
          <a:fillRect/>
        </a:stretch>
      </xdr:blipFill>
      <xdr:spPr>
        <a:xfrm>
          <a:off x="2676526" y="38757225"/>
          <a:ext cx="876300" cy="1114624"/>
        </a:xfrm>
        <a:prstGeom prst="rect">
          <a:avLst/>
        </a:prstGeom>
      </xdr:spPr>
    </xdr:pic>
    <xdr:clientData/>
  </xdr:twoCellAnchor>
  <xdr:twoCellAnchor editAs="oneCell">
    <xdr:from>
      <xdr:col>1</xdr:col>
      <xdr:colOff>0</xdr:colOff>
      <xdr:row>54</xdr:row>
      <xdr:rowOff>0</xdr:rowOff>
    </xdr:from>
    <xdr:to>
      <xdr:col>1</xdr:col>
      <xdr:colOff>666750</xdr:colOff>
      <xdr:row>54</xdr:row>
      <xdr:rowOff>666750</xdr:rowOff>
    </xdr:to>
    <xdr:pic>
      <xdr:nvPicPr>
        <xdr:cNvPr id="184" name="Рисунок 183">
          <a:extLst>
            <a:ext uri="{FF2B5EF4-FFF2-40B4-BE49-F238E27FC236}">
              <a16:creationId xmlns:a16="http://schemas.microsoft.com/office/drawing/2014/main" id="{00000000-0008-0000-0A00-0000B8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44453175"/>
          <a:ext cx="666750" cy="666750"/>
        </a:xfrm>
        <a:prstGeom prst="rect">
          <a:avLst/>
        </a:prstGeom>
      </xdr:spPr>
    </xdr:pic>
    <xdr:clientData/>
  </xdr:twoCellAnchor>
  <xdr:twoCellAnchor editAs="oneCell">
    <xdr:from>
      <xdr:col>2</xdr:col>
      <xdr:colOff>523876</xdr:colOff>
      <xdr:row>54</xdr:row>
      <xdr:rowOff>28575</xdr:rowOff>
    </xdr:from>
    <xdr:to>
      <xdr:col>2</xdr:col>
      <xdr:colOff>1819276</xdr:colOff>
      <xdr:row>54</xdr:row>
      <xdr:rowOff>1137108</xdr:rowOff>
    </xdr:to>
    <xdr:pic>
      <xdr:nvPicPr>
        <xdr:cNvPr id="113" name="Рисунок 112">
          <a:hlinkClick xmlns:r="http://schemas.openxmlformats.org/officeDocument/2006/relationships" r:id="rId99"/>
          <a:extLst>
            <a:ext uri="{FF2B5EF4-FFF2-40B4-BE49-F238E27FC236}">
              <a16:creationId xmlns:a16="http://schemas.microsoft.com/office/drawing/2014/main" id="{00000000-0008-0000-0A00-000071000000}"/>
            </a:ext>
          </a:extLst>
        </xdr:cNvPr>
        <xdr:cNvPicPr>
          <a:picLocks noChangeAspect="1"/>
        </xdr:cNvPicPr>
      </xdr:nvPicPr>
      <xdr:blipFill>
        <a:blip xmlns:r="http://schemas.openxmlformats.org/officeDocument/2006/relationships" r:embed="rId100" cstate="print">
          <a:extLst>
            <a:ext uri="{28A0092B-C50C-407E-A947-70E740481C1C}">
              <a14:useLocalDpi xmlns:a14="http://schemas.microsoft.com/office/drawing/2010/main" val="0"/>
            </a:ext>
          </a:extLst>
        </a:blip>
        <a:stretch>
          <a:fillRect/>
        </a:stretch>
      </xdr:blipFill>
      <xdr:spPr>
        <a:xfrm>
          <a:off x="2409826" y="45624750"/>
          <a:ext cx="1295400" cy="1108533"/>
        </a:xfrm>
        <a:prstGeom prst="rect">
          <a:avLst/>
        </a:prstGeom>
      </xdr:spPr>
    </xdr:pic>
    <xdr:clientData/>
  </xdr:twoCellAnchor>
  <xdr:twoCellAnchor editAs="oneCell">
    <xdr:from>
      <xdr:col>1</xdr:col>
      <xdr:colOff>0</xdr:colOff>
      <xdr:row>37</xdr:row>
      <xdr:rowOff>0</xdr:rowOff>
    </xdr:from>
    <xdr:to>
      <xdr:col>1</xdr:col>
      <xdr:colOff>666750</xdr:colOff>
      <xdr:row>37</xdr:row>
      <xdr:rowOff>666750</xdr:rowOff>
    </xdr:to>
    <xdr:pic>
      <xdr:nvPicPr>
        <xdr:cNvPr id="164" name="Рисунок 163">
          <a:extLst>
            <a:ext uri="{FF2B5EF4-FFF2-40B4-BE49-F238E27FC236}">
              <a16:creationId xmlns:a16="http://schemas.microsoft.com/office/drawing/2014/main" id="{00000000-0008-0000-0A00-0000A4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38900100"/>
          <a:ext cx="666750" cy="666750"/>
        </a:xfrm>
        <a:prstGeom prst="rect">
          <a:avLst/>
        </a:prstGeom>
      </xdr:spPr>
    </xdr:pic>
    <xdr:clientData/>
  </xdr:twoCellAnchor>
  <xdr:twoCellAnchor editAs="oneCell">
    <xdr:from>
      <xdr:col>1</xdr:col>
      <xdr:colOff>0</xdr:colOff>
      <xdr:row>38</xdr:row>
      <xdr:rowOff>0</xdr:rowOff>
    </xdr:from>
    <xdr:to>
      <xdr:col>1</xdr:col>
      <xdr:colOff>666750</xdr:colOff>
      <xdr:row>38</xdr:row>
      <xdr:rowOff>666750</xdr:rowOff>
    </xdr:to>
    <xdr:pic>
      <xdr:nvPicPr>
        <xdr:cNvPr id="165" name="Рисунок 164">
          <a:extLst>
            <a:ext uri="{FF2B5EF4-FFF2-40B4-BE49-F238E27FC236}">
              <a16:creationId xmlns:a16="http://schemas.microsoft.com/office/drawing/2014/main" id="{00000000-0008-0000-0A00-0000A5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8100" y="38900100"/>
          <a:ext cx="666750" cy="666750"/>
        </a:xfrm>
        <a:prstGeom prst="rect">
          <a:avLst/>
        </a:prstGeom>
      </xdr:spPr>
    </xdr:pic>
    <xdr:clientData/>
  </xdr:twoCellAnchor>
  <xdr:twoCellAnchor editAs="oneCell">
    <xdr:from>
      <xdr:col>2</xdr:col>
      <xdr:colOff>1066800</xdr:colOff>
      <xdr:row>37</xdr:row>
      <xdr:rowOff>28575</xdr:rowOff>
    </xdr:from>
    <xdr:to>
      <xdr:col>2</xdr:col>
      <xdr:colOff>1375957</xdr:colOff>
      <xdr:row>37</xdr:row>
      <xdr:rowOff>1133475</xdr:rowOff>
    </xdr:to>
    <xdr:pic>
      <xdr:nvPicPr>
        <xdr:cNvPr id="114" name="Рисунок 113">
          <a:hlinkClick xmlns:r="http://schemas.openxmlformats.org/officeDocument/2006/relationships" r:id="rId101"/>
          <a:extLst>
            <a:ext uri="{FF2B5EF4-FFF2-40B4-BE49-F238E27FC236}">
              <a16:creationId xmlns:a16="http://schemas.microsoft.com/office/drawing/2014/main" id="{00000000-0008-0000-0A00-000072000000}"/>
            </a:ext>
          </a:extLst>
        </xdr:cNvPr>
        <xdr:cNvPicPr>
          <a:picLocks noChangeAspect="1"/>
        </xdr:cNvPicPr>
      </xdr:nvPicPr>
      <xdr:blipFill>
        <a:blip xmlns:r="http://schemas.openxmlformats.org/officeDocument/2006/relationships" r:embed="rId102" cstate="print">
          <a:extLst>
            <a:ext uri="{28A0092B-C50C-407E-A947-70E740481C1C}">
              <a14:useLocalDpi xmlns:a14="http://schemas.microsoft.com/office/drawing/2010/main" val="0"/>
            </a:ext>
          </a:extLst>
        </a:blip>
        <a:stretch>
          <a:fillRect/>
        </a:stretch>
      </xdr:blipFill>
      <xdr:spPr>
        <a:xfrm>
          <a:off x="2952750" y="29622750"/>
          <a:ext cx="309157" cy="1104900"/>
        </a:xfrm>
        <a:prstGeom prst="rect">
          <a:avLst/>
        </a:prstGeom>
      </xdr:spPr>
    </xdr:pic>
    <xdr:clientData/>
  </xdr:twoCellAnchor>
  <xdr:twoCellAnchor editAs="oneCell">
    <xdr:from>
      <xdr:col>2</xdr:col>
      <xdr:colOff>952501</xdr:colOff>
      <xdr:row>38</xdr:row>
      <xdr:rowOff>19050</xdr:rowOff>
    </xdr:from>
    <xdr:to>
      <xdr:col>2</xdr:col>
      <xdr:colOff>1428751</xdr:colOff>
      <xdr:row>39</xdr:row>
      <xdr:rowOff>2041</xdr:rowOff>
    </xdr:to>
    <xdr:pic>
      <xdr:nvPicPr>
        <xdr:cNvPr id="126" name="Рисунок 125">
          <a:hlinkClick xmlns:r="http://schemas.openxmlformats.org/officeDocument/2006/relationships" r:id="rId103"/>
          <a:extLst>
            <a:ext uri="{FF2B5EF4-FFF2-40B4-BE49-F238E27FC236}">
              <a16:creationId xmlns:a16="http://schemas.microsoft.com/office/drawing/2014/main" id="{00000000-0008-0000-0A00-00007E000000}"/>
            </a:ext>
          </a:extLst>
        </xdr:cNvPr>
        <xdr:cNvPicPr>
          <a:picLocks noChangeAspect="1"/>
        </xdr:cNvPicPr>
      </xdr:nvPicPr>
      <xdr:blipFill>
        <a:blip xmlns:r="http://schemas.openxmlformats.org/officeDocument/2006/relationships" r:embed="rId104" cstate="print">
          <a:extLst>
            <a:ext uri="{28A0092B-C50C-407E-A947-70E740481C1C}">
              <a14:useLocalDpi xmlns:a14="http://schemas.microsoft.com/office/drawing/2010/main" val="0"/>
            </a:ext>
          </a:extLst>
        </a:blip>
        <a:stretch>
          <a:fillRect/>
        </a:stretch>
      </xdr:blipFill>
      <xdr:spPr>
        <a:xfrm>
          <a:off x="2838451" y="30756225"/>
          <a:ext cx="476250" cy="112599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847725</xdr:colOff>
      <xdr:row>75</xdr:row>
      <xdr:rowOff>133350</xdr:rowOff>
    </xdr:from>
    <xdr:to>
      <xdr:col>2</xdr:col>
      <xdr:colOff>1714500</xdr:colOff>
      <xdr:row>75</xdr:row>
      <xdr:rowOff>1038225</xdr:rowOff>
    </xdr:to>
    <xdr:pic>
      <xdr:nvPicPr>
        <xdr:cNvPr id="2" name="Рисунок 942" descr="C:\Users\saltanov\AppData\Local\Temp\SNAGHTML13fc892.PNG">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695575" y="917067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52</xdr:row>
      <xdr:rowOff>38100</xdr:rowOff>
    </xdr:from>
    <xdr:to>
      <xdr:col>2</xdr:col>
      <xdr:colOff>609600</xdr:colOff>
      <xdr:row>52</xdr:row>
      <xdr:rowOff>933450</xdr:rowOff>
    </xdr:to>
    <xdr:pic>
      <xdr:nvPicPr>
        <xdr:cNvPr id="4" name="Рисунок 5">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62855475"/>
          <a:ext cx="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54</xdr:row>
      <xdr:rowOff>28575</xdr:rowOff>
    </xdr:from>
    <xdr:to>
      <xdr:col>2</xdr:col>
      <xdr:colOff>838200</xdr:colOff>
      <xdr:row>54</xdr:row>
      <xdr:rowOff>962025</xdr:rowOff>
    </xdr:to>
    <xdr:pic>
      <xdr:nvPicPr>
        <xdr:cNvPr id="5" name="Рисунок 6">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63779400"/>
          <a:ext cx="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6" name="Рисунок 7">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68</xdr:row>
      <xdr:rowOff>828675</xdr:rowOff>
    </xdr:to>
    <xdr:pic>
      <xdr:nvPicPr>
        <xdr:cNvPr id="7" name="Рисунок 8">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68</xdr:row>
      <xdr:rowOff>828675</xdr:rowOff>
    </xdr:to>
    <xdr:pic>
      <xdr:nvPicPr>
        <xdr:cNvPr id="8" name="Рисунок 9">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52</xdr:row>
      <xdr:rowOff>38100</xdr:rowOff>
    </xdr:from>
    <xdr:to>
      <xdr:col>2</xdr:col>
      <xdr:colOff>609600</xdr:colOff>
      <xdr:row>52</xdr:row>
      <xdr:rowOff>933450</xdr:rowOff>
    </xdr:to>
    <xdr:pic>
      <xdr:nvPicPr>
        <xdr:cNvPr id="9" name="Рисунок 5">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62855475"/>
          <a:ext cx="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52</xdr:row>
      <xdr:rowOff>38100</xdr:rowOff>
    </xdr:from>
    <xdr:to>
      <xdr:col>2</xdr:col>
      <xdr:colOff>609600</xdr:colOff>
      <xdr:row>52</xdr:row>
      <xdr:rowOff>933450</xdr:rowOff>
    </xdr:to>
    <xdr:pic>
      <xdr:nvPicPr>
        <xdr:cNvPr id="10" name="Рисунок 5">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62855475"/>
          <a:ext cx="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52</xdr:row>
      <xdr:rowOff>38100</xdr:rowOff>
    </xdr:from>
    <xdr:to>
      <xdr:col>2</xdr:col>
      <xdr:colOff>609600</xdr:colOff>
      <xdr:row>52</xdr:row>
      <xdr:rowOff>933450</xdr:rowOff>
    </xdr:to>
    <xdr:pic>
      <xdr:nvPicPr>
        <xdr:cNvPr id="11" name="Рисунок 5">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62855475"/>
          <a:ext cx="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12" name="Рисунок 7">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13" name="Рисунок 7">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14" name="Рисунок 5">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83</xdr:row>
      <xdr:rowOff>76200</xdr:rowOff>
    </xdr:to>
    <xdr:pic>
      <xdr:nvPicPr>
        <xdr:cNvPr id="15" name="Рисунок 7">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82</xdr:row>
      <xdr:rowOff>438150</xdr:rowOff>
    </xdr:to>
    <xdr:pic>
      <xdr:nvPicPr>
        <xdr:cNvPr id="16" name="Рисунок 8">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17" name="Рисунок 9">
          <a:extLst>
            <a:ext uri="{FF2B5EF4-FFF2-40B4-BE49-F238E27FC236}">
              <a16:creationId xmlns:a16="http://schemas.microsoft.com/office/drawing/2014/main" id="{00000000-0008-0000-0B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18" name="Рисунок 5">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19" name="Рисунок 5">
          <a:extLst>
            <a:ext uri="{FF2B5EF4-FFF2-40B4-BE49-F238E27FC236}">
              <a16:creationId xmlns:a16="http://schemas.microsoft.com/office/drawing/2014/main" id="{00000000-0008-0000-0B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20" name="Рисунок 5">
          <a:extLst>
            <a:ext uri="{FF2B5EF4-FFF2-40B4-BE49-F238E27FC236}">
              <a16:creationId xmlns:a16="http://schemas.microsoft.com/office/drawing/2014/main" id="{00000000-0008-0000-0B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82</xdr:row>
      <xdr:rowOff>438150</xdr:rowOff>
    </xdr:to>
    <xdr:pic>
      <xdr:nvPicPr>
        <xdr:cNvPr id="21" name="Рисунок 7">
          <a:extLst>
            <a:ext uri="{FF2B5EF4-FFF2-40B4-BE49-F238E27FC236}">
              <a16:creationId xmlns:a16="http://schemas.microsoft.com/office/drawing/2014/main" id="{00000000-0008-0000-0B00-00001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22" name="Рисунок 7">
          <a:extLst>
            <a:ext uri="{FF2B5EF4-FFF2-40B4-BE49-F238E27FC236}">
              <a16:creationId xmlns:a16="http://schemas.microsoft.com/office/drawing/2014/main" id="{00000000-0008-0000-0B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xdr:row>
      <xdr:rowOff>0</xdr:rowOff>
    </xdr:from>
    <xdr:to>
      <xdr:col>2</xdr:col>
      <xdr:colOff>590550</xdr:colOff>
      <xdr:row>9</xdr:row>
      <xdr:rowOff>9525</xdr:rowOff>
    </xdr:to>
    <xdr:pic>
      <xdr:nvPicPr>
        <xdr:cNvPr id="24" name="Рисунок 7">
          <a:extLst>
            <a:ext uri="{FF2B5EF4-FFF2-40B4-BE49-F238E27FC236}">
              <a16:creationId xmlns:a16="http://schemas.microsoft.com/office/drawing/2014/main" id="{00000000-0008-0000-0B00-00001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13525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25" name="Рисунок 9">
          <a:extLst>
            <a:ext uri="{FF2B5EF4-FFF2-40B4-BE49-F238E27FC236}">
              <a16:creationId xmlns:a16="http://schemas.microsoft.com/office/drawing/2014/main" id="{00000000-0008-0000-0B00-00001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26" name="Рисунок 7">
          <a:extLst>
            <a:ext uri="{FF2B5EF4-FFF2-40B4-BE49-F238E27FC236}">
              <a16:creationId xmlns:a16="http://schemas.microsoft.com/office/drawing/2014/main" id="{00000000-0008-0000-0B00-00001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27" name="Рисунок 7">
          <a:extLst>
            <a:ext uri="{FF2B5EF4-FFF2-40B4-BE49-F238E27FC236}">
              <a16:creationId xmlns:a16="http://schemas.microsoft.com/office/drawing/2014/main" id="{00000000-0008-0000-0B00-00001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68</xdr:row>
      <xdr:rowOff>828675</xdr:rowOff>
    </xdr:to>
    <xdr:pic>
      <xdr:nvPicPr>
        <xdr:cNvPr id="28" name="Рисунок 8">
          <a:extLst>
            <a:ext uri="{FF2B5EF4-FFF2-40B4-BE49-F238E27FC236}">
              <a16:creationId xmlns:a16="http://schemas.microsoft.com/office/drawing/2014/main" id="{00000000-0008-0000-0B00-00001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29" name="Рисунок 7">
          <a:extLst>
            <a:ext uri="{FF2B5EF4-FFF2-40B4-BE49-F238E27FC236}">
              <a16:creationId xmlns:a16="http://schemas.microsoft.com/office/drawing/2014/main" id="{00000000-0008-0000-0B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30" name="Рисунок 9">
          <a:extLst>
            <a:ext uri="{FF2B5EF4-FFF2-40B4-BE49-F238E27FC236}">
              <a16:creationId xmlns:a16="http://schemas.microsoft.com/office/drawing/2014/main" id="{00000000-0008-0000-0B00-00001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31" name="Рисунок 7">
          <a:extLst>
            <a:ext uri="{FF2B5EF4-FFF2-40B4-BE49-F238E27FC236}">
              <a16:creationId xmlns:a16="http://schemas.microsoft.com/office/drawing/2014/main" id="{00000000-0008-0000-0B00-00001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32" name="Рисунок 9">
          <a:extLst>
            <a:ext uri="{FF2B5EF4-FFF2-40B4-BE49-F238E27FC236}">
              <a16:creationId xmlns:a16="http://schemas.microsoft.com/office/drawing/2014/main" id="{00000000-0008-0000-0B00-00002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33" name="Рисунок 7">
          <a:extLst>
            <a:ext uri="{FF2B5EF4-FFF2-40B4-BE49-F238E27FC236}">
              <a16:creationId xmlns:a16="http://schemas.microsoft.com/office/drawing/2014/main" id="{00000000-0008-0000-0B00-00002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34" name="Рисунок 5">
          <a:extLst>
            <a:ext uri="{FF2B5EF4-FFF2-40B4-BE49-F238E27FC236}">
              <a16:creationId xmlns:a16="http://schemas.microsoft.com/office/drawing/2014/main" id="{00000000-0008-0000-0B00-00002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35" name="Рисунок 5">
          <a:extLst>
            <a:ext uri="{FF2B5EF4-FFF2-40B4-BE49-F238E27FC236}">
              <a16:creationId xmlns:a16="http://schemas.microsoft.com/office/drawing/2014/main" id="{00000000-0008-0000-0B00-00002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36" name="Рисунок 5">
          <a:extLst>
            <a:ext uri="{FF2B5EF4-FFF2-40B4-BE49-F238E27FC236}">
              <a16:creationId xmlns:a16="http://schemas.microsoft.com/office/drawing/2014/main" id="{00000000-0008-0000-0B00-00002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37" name="Рисунок 5">
          <a:extLst>
            <a:ext uri="{FF2B5EF4-FFF2-40B4-BE49-F238E27FC236}">
              <a16:creationId xmlns:a16="http://schemas.microsoft.com/office/drawing/2014/main" id="{00000000-0008-0000-0B00-00002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38</xdr:row>
      <xdr:rowOff>0</xdr:rowOff>
    </xdr:from>
    <xdr:to>
      <xdr:col>2</xdr:col>
      <xdr:colOff>590550</xdr:colOff>
      <xdr:row>39</xdr:row>
      <xdr:rowOff>9525</xdr:rowOff>
    </xdr:to>
    <xdr:pic>
      <xdr:nvPicPr>
        <xdr:cNvPr id="38" name="Рисунок 7">
          <a:extLst>
            <a:ext uri="{FF2B5EF4-FFF2-40B4-BE49-F238E27FC236}">
              <a16:creationId xmlns:a16="http://schemas.microsoft.com/office/drawing/2014/main" id="{00000000-0008-0000-0B00-00002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479488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83</xdr:row>
      <xdr:rowOff>76200</xdr:rowOff>
    </xdr:to>
    <xdr:pic>
      <xdr:nvPicPr>
        <xdr:cNvPr id="39" name="Рисунок 7">
          <a:extLst>
            <a:ext uri="{FF2B5EF4-FFF2-40B4-BE49-F238E27FC236}">
              <a16:creationId xmlns:a16="http://schemas.microsoft.com/office/drawing/2014/main" id="{00000000-0008-0000-0B00-00002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82</xdr:row>
      <xdr:rowOff>438150</xdr:rowOff>
    </xdr:to>
    <xdr:pic>
      <xdr:nvPicPr>
        <xdr:cNvPr id="40" name="Рисунок 8">
          <a:extLst>
            <a:ext uri="{FF2B5EF4-FFF2-40B4-BE49-F238E27FC236}">
              <a16:creationId xmlns:a16="http://schemas.microsoft.com/office/drawing/2014/main" id="{00000000-0008-0000-0B00-00002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82</xdr:row>
      <xdr:rowOff>438150</xdr:rowOff>
    </xdr:to>
    <xdr:pic>
      <xdr:nvPicPr>
        <xdr:cNvPr id="41" name="Рисунок 7">
          <a:extLst>
            <a:ext uri="{FF2B5EF4-FFF2-40B4-BE49-F238E27FC236}">
              <a16:creationId xmlns:a16="http://schemas.microsoft.com/office/drawing/2014/main" id="{00000000-0008-0000-0B00-00002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83</xdr:row>
      <xdr:rowOff>76200</xdr:rowOff>
    </xdr:to>
    <xdr:pic>
      <xdr:nvPicPr>
        <xdr:cNvPr id="42" name="Рисунок 7">
          <a:extLst>
            <a:ext uri="{FF2B5EF4-FFF2-40B4-BE49-F238E27FC236}">
              <a16:creationId xmlns:a16="http://schemas.microsoft.com/office/drawing/2014/main" id="{00000000-0008-0000-0B00-00002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82</xdr:row>
      <xdr:rowOff>438150</xdr:rowOff>
    </xdr:to>
    <xdr:pic>
      <xdr:nvPicPr>
        <xdr:cNvPr id="43" name="Рисунок 8">
          <a:extLst>
            <a:ext uri="{FF2B5EF4-FFF2-40B4-BE49-F238E27FC236}">
              <a16:creationId xmlns:a16="http://schemas.microsoft.com/office/drawing/2014/main" id="{00000000-0008-0000-0B00-00002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82</xdr:row>
      <xdr:rowOff>438150</xdr:rowOff>
    </xdr:to>
    <xdr:pic>
      <xdr:nvPicPr>
        <xdr:cNvPr id="44" name="Рисунок 7">
          <a:extLst>
            <a:ext uri="{FF2B5EF4-FFF2-40B4-BE49-F238E27FC236}">
              <a16:creationId xmlns:a16="http://schemas.microsoft.com/office/drawing/2014/main" id="{00000000-0008-0000-0B00-00002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83</xdr:row>
      <xdr:rowOff>76200</xdr:rowOff>
    </xdr:to>
    <xdr:pic>
      <xdr:nvPicPr>
        <xdr:cNvPr id="45" name="Рисунок 7">
          <a:extLst>
            <a:ext uri="{FF2B5EF4-FFF2-40B4-BE49-F238E27FC236}">
              <a16:creationId xmlns:a16="http://schemas.microsoft.com/office/drawing/2014/main" id="{00000000-0008-0000-0B00-00002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82</xdr:row>
      <xdr:rowOff>438150</xdr:rowOff>
    </xdr:to>
    <xdr:pic>
      <xdr:nvPicPr>
        <xdr:cNvPr id="46" name="Рисунок 8">
          <a:extLst>
            <a:ext uri="{FF2B5EF4-FFF2-40B4-BE49-F238E27FC236}">
              <a16:creationId xmlns:a16="http://schemas.microsoft.com/office/drawing/2014/main" id="{00000000-0008-0000-0B00-00002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82</xdr:row>
      <xdr:rowOff>438150</xdr:rowOff>
    </xdr:to>
    <xdr:pic>
      <xdr:nvPicPr>
        <xdr:cNvPr id="47" name="Рисунок 7">
          <a:extLst>
            <a:ext uri="{FF2B5EF4-FFF2-40B4-BE49-F238E27FC236}">
              <a16:creationId xmlns:a16="http://schemas.microsoft.com/office/drawing/2014/main" id="{00000000-0008-0000-0B00-00002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83</xdr:row>
      <xdr:rowOff>76200</xdr:rowOff>
    </xdr:to>
    <xdr:pic>
      <xdr:nvPicPr>
        <xdr:cNvPr id="48" name="Рисунок 7">
          <a:extLst>
            <a:ext uri="{FF2B5EF4-FFF2-40B4-BE49-F238E27FC236}">
              <a16:creationId xmlns:a16="http://schemas.microsoft.com/office/drawing/2014/main" id="{00000000-0008-0000-0B00-00003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49" name="Рисунок 5">
          <a:extLst>
            <a:ext uri="{FF2B5EF4-FFF2-40B4-BE49-F238E27FC236}">
              <a16:creationId xmlns:a16="http://schemas.microsoft.com/office/drawing/2014/main" id="{00000000-0008-0000-0B00-00003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50" name="Рисунок 5">
          <a:extLst>
            <a:ext uri="{FF2B5EF4-FFF2-40B4-BE49-F238E27FC236}">
              <a16:creationId xmlns:a16="http://schemas.microsoft.com/office/drawing/2014/main" id="{00000000-0008-0000-0B00-00003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51" name="Рисунок 5">
          <a:extLst>
            <a:ext uri="{FF2B5EF4-FFF2-40B4-BE49-F238E27FC236}">
              <a16:creationId xmlns:a16="http://schemas.microsoft.com/office/drawing/2014/main" id="{00000000-0008-0000-0B00-00003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81</xdr:row>
      <xdr:rowOff>0</xdr:rowOff>
    </xdr:from>
    <xdr:to>
      <xdr:col>2</xdr:col>
      <xdr:colOff>609600</xdr:colOff>
      <xdr:row>82</xdr:row>
      <xdr:rowOff>438150</xdr:rowOff>
    </xdr:to>
    <xdr:pic>
      <xdr:nvPicPr>
        <xdr:cNvPr id="52" name="Рисунок 5">
          <a:extLst>
            <a:ext uri="{FF2B5EF4-FFF2-40B4-BE49-F238E27FC236}">
              <a16:creationId xmlns:a16="http://schemas.microsoft.com/office/drawing/2014/main" id="{00000000-0008-0000-0B00-00003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53" name="Рисунок 9">
          <a:extLst>
            <a:ext uri="{FF2B5EF4-FFF2-40B4-BE49-F238E27FC236}">
              <a16:creationId xmlns:a16="http://schemas.microsoft.com/office/drawing/2014/main" id="{00000000-0008-0000-0B00-00003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54" name="Рисунок 7">
          <a:extLst>
            <a:ext uri="{FF2B5EF4-FFF2-40B4-BE49-F238E27FC236}">
              <a16:creationId xmlns:a16="http://schemas.microsoft.com/office/drawing/2014/main" id="{00000000-0008-0000-0B00-00003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55" name="Рисунок 9">
          <a:extLst>
            <a:ext uri="{FF2B5EF4-FFF2-40B4-BE49-F238E27FC236}">
              <a16:creationId xmlns:a16="http://schemas.microsoft.com/office/drawing/2014/main" id="{00000000-0008-0000-0B00-000037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56" name="Рисунок 7">
          <a:extLst>
            <a:ext uri="{FF2B5EF4-FFF2-40B4-BE49-F238E27FC236}">
              <a16:creationId xmlns:a16="http://schemas.microsoft.com/office/drawing/2014/main" id="{00000000-0008-0000-0B00-00003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42</xdr:row>
      <xdr:rowOff>95250</xdr:rowOff>
    </xdr:from>
    <xdr:to>
      <xdr:col>2</xdr:col>
      <xdr:colOff>1647825</xdr:colOff>
      <xdr:row>42</xdr:row>
      <xdr:rowOff>1038225</xdr:rowOff>
    </xdr:to>
    <xdr:pic>
      <xdr:nvPicPr>
        <xdr:cNvPr id="57" name="Рисунок 97" descr="C:\Users\saltanov\AppData\Local\Temp\SNAGHTML1b4cef8a.PNG">
          <a:hlinkClick xmlns:r="http://schemas.openxmlformats.org/officeDocument/2006/relationships" r:id="rId8"/>
          <a:extLst>
            <a:ext uri="{FF2B5EF4-FFF2-40B4-BE49-F238E27FC236}">
              <a16:creationId xmlns:a16="http://schemas.microsoft.com/office/drawing/2014/main" id="{00000000-0008-0000-0B00-000039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a:ext>
          </a:extLst>
        </a:blip>
        <a:srcRect/>
        <a:stretch>
          <a:fillRect/>
        </a:stretch>
      </xdr:blipFill>
      <xdr:spPr bwMode="auto">
        <a:xfrm>
          <a:off x="2571750" y="60017025"/>
          <a:ext cx="9239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82</xdr:row>
      <xdr:rowOff>438150</xdr:rowOff>
    </xdr:to>
    <xdr:pic>
      <xdr:nvPicPr>
        <xdr:cNvPr id="58" name="Рисунок 8">
          <a:extLst>
            <a:ext uri="{FF2B5EF4-FFF2-40B4-BE49-F238E27FC236}">
              <a16:creationId xmlns:a16="http://schemas.microsoft.com/office/drawing/2014/main" id="{00000000-0008-0000-0B00-00003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82</xdr:row>
      <xdr:rowOff>438150</xdr:rowOff>
    </xdr:to>
    <xdr:pic>
      <xdr:nvPicPr>
        <xdr:cNvPr id="59" name="Рисунок 7">
          <a:extLst>
            <a:ext uri="{FF2B5EF4-FFF2-40B4-BE49-F238E27FC236}">
              <a16:creationId xmlns:a16="http://schemas.microsoft.com/office/drawing/2014/main" id="{00000000-0008-0000-0B00-00003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60" name="Рисунок 9">
          <a:extLst>
            <a:ext uri="{FF2B5EF4-FFF2-40B4-BE49-F238E27FC236}">
              <a16:creationId xmlns:a16="http://schemas.microsoft.com/office/drawing/2014/main" id="{00000000-0008-0000-0B00-00003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61" name="Рисунок 7">
          <a:extLst>
            <a:ext uri="{FF2B5EF4-FFF2-40B4-BE49-F238E27FC236}">
              <a16:creationId xmlns:a16="http://schemas.microsoft.com/office/drawing/2014/main" id="{00000000-0008-0000-0B00-00003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62" name="Рисунок 9">
          <a:extLst>
            <a:ext uri="{FF2B5EF4-FFF2-40B4-BE49-F238E27FC236}">
              <a16:creationId xmlns:a16="http://schemas.microsoft.com/office/drawing/2014/main" id="{00000000-0008-0000-0B00-00003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63" name="Рисунок 7">
          <a:extLst>
            <a:ext uri="{FF2B5EF4-FFF2-40B4-BE49-F238E27FC236}">
              <a16:creationId xmlns:a16="http://schemas.microsoft.com/office/drawing/2014/main" id="{00000000-0008-0000-0B00-00003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83</xdr:row>
      <xdr:rowOff>76200</xdr:rowOff>
    </xdr:to>
    <xdr:pic>
      <xdr:nvPicPr>
        <xdr:cNvPr id="64" name="Рисунок 7">
          <a:extLst>
            <a:ext uri="{FF2B5EF4-FFF2-40B4-BE49-F238E27FC236}">
              <a16:creationId xmlns:a16="http://schemas.microsoft.com/office/drawing/2014/main" id="{00000000-0008-0000-0B00-00004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82</xdr:row>
      <xdr:rowOff>438150</xdr:rowOff>
    </xdr:to>
    <xdr:pic>
      <xdr:nvPicPr>
        <xdr:cNvPr id="65" name="Рисунок 8">
          <a:extLst>
            <a:ext uri="{FF2B5EF4-FFF2-40B4-BE49-F238E27FC236}">
              <a16:creationId xmlns:a16="http://schemas.microsoft.com/office/drawing/2014/main" id="{00000000-0008-0000-0B00-00004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82</xdr:row>
      <xdr:rowOff>438150</xdr:rowOff>
    </xdr:to>
    <xdr:pic>
      <xdr:nvPicPr>
        <xdr:cNvPr id="66" name="Рисунок 7">
          <a:extLst>
            <a:ext uri="{FF2B5EF4-FFF2-40B4-BE49-F238E27FC236}">
              <a16:creationId xmlns:a16="http://schemas.microsoft.com/office/drawing/2014/main" id="{00000000-0008-0000-0B00-00004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83</xdr:row>
      <xdr:rowOff>76200</xdr:rowOff>
    </xdr:to>
    <xdr:pic>
      <xdr:nvPicPr>
        <xdr:cNvPr id="67" name="Рисунок 7">
          <a:extLst>
            <a:ext uri="{FF2B5EF4-FFF2-40B4-BE49-F238E27FC236}">
              <a16:creationId xmlns:a16="http://schemas.microsoft.com/office/drawing/2014/main" id="{00000000-0008-0000-0B00-00004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68" name="Рисунок 9">
          <a:extLst>
            <a:ext uri="{FF2B5EF4-FFF2-40B4-BE49-F238E27FC236}">
              <a16:creationId xmlns:a16="http://schemas.microsoft.com/office/drawing/2014/main" id="{00000000-0008-0000-0B00-00004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69" name="Рисунок 7">
          <a:extLst>
            <a:ext uri="{FF2B5EF4-FFF2-40B4-BE49-F238E27FC236}">
              <a16:creationId xmlns:a16="http://schemas.microsoft.com/office/drawing/2014/main" id="{00000000-0008-0000-0B00-00004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0" name="Рисунок 9">
          <a:extLst>
            <a:ext uri="{FF2B5EF4-FFF2-40B4-BE49-F238E27FC236}">
              <a16:creationId xmlns:a16="http://schemas.microsoft.com/office/drawing/2014/main" id="{00000000-0008-0000-0B00-00004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1" name="Рисунок 7">
          <a:extLst>
            <a:ext uri="{FF2B5EF4-FFF2-40B4-BE49-F238E27FC236}">
              <a16:creationId xmlns:a16="http://schemas.microsoft.com/office/drawing/2014/main" id="{00000000-0008-0000-0B00-00004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2" name="Рисунок 9">
          <a:extLst>
            <a:ext uri="{FF2B5EF4-FFF2-40B4-BE49-F238E27FC236}">
              <a16:creationId xmlns:a16="http://schemas.microsoft.com/office/drawing/2014/main" id="{00000000-0008-0000-0B00-00004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3" name="Рисунок 7">
          <a:extLst>
            <a:ext uri="{FF2B5EF4-FFF2-40B4-BE49-F238E27FC236}">
              <a16:creationId xmlns:a16="http://schemas.microsoft.com/office/drawing/2014/main" id="{00000000-0008-0000-0B00-00004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4" name="Рисунок 9">
          <a:extLst>
            <a:ext uri="{FF2B5EF4-FFF2-40B4-BE49-F238E27FC236}">
              <a16:creationId xmlns:a16="http://schemas.microsoft.com/office/drawing/2014/main" id="{00000000-0008-0000-0B00-00004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5" name="Рисунок 7">
          <a:extLst>
            <a:ext uri="{FF2B5EF4-FFF2-40B4-BE49-F238E27FC236}">
              <a16:creationId xmlns:a16="http://schemas.microsoft.com/office/drawing/2014/main" id="{00000000-0008-0000-0B00-00004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6" name="Рисунок 9">
          <a:extLst>
            <a:ext uri="{FF2B5EF4-FFF2-40B4-BE49-F238E27FC236}">
              <a16:creationId xmlns:a16="http://schemas.microsoft.com/office/drawing/2014/main" id="{00000000-0008-0000-0B00-00004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7" name="Рисунок 7">
          <a:extLst>
            <a:ext uri="{FF2B5EF4-FFF2-40B4-BE49-F238E27FC236}">
              <a16:creationId xmlns:a16="http://schemas.microsoft.com/office/drawing/2014/main" id="{00000000-0008-0000-0B00-00004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78" name="Рисунок 9">
          <a:extLst>
            <a:ext uri="{FF2B5EF4-FFF2-40B4-BE49-F238E27FC236}">
              <a16:creationId xmlns:a16="http://schemas.microsoft.com/office/drawing/2014/main" id="{00000000-0008-0000-0B00-00004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79" name="Рисунок 7">
          <a:extLst>
            <a:ext uri="{FF2B5EF4-FFF2-40B4-BE49-F238E27FC236}">
              <a16:creationId xmlns:a16="http://schemas.microsoft.com/office/drawing/2014/main" id="{00000000-0008-0000-0B00-00004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80" name="Рисунок 9">
          <a:extLst>
            <a:ext uri="{FF2B5EF4-FFF2-40B4-BE49-F238E27FC236}">
              <a16:creationId xmlns:a16="http://schemas.microsoft.com/office/drawing/2014/main" id="{00000000-0008-0000-0B00-00005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81" name="Рисунок 7">
          <a:extLst>
            <a:ext uri="{FF2B5EF4-FFF2-40B4-BE49-F238E27FC236}">
              <a16:creationId xmlns:a16="http://schemas.microsoft.com/office/drawing/2014/main" id="{00000000-0008-0000-0B00-00005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82" name="Рисунок 9">
          <a:extLst>
            <a:ext uri="{FF2B5EF4-FFF2-40B4-BE49-F238E27FC236}">
              <a16:creationId xmlns:a16="http://schemas.microsoft.com/office/drawing/2014/main" id="{00000000-0008-0000-0B00-00005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83" name="Рисунок 7">
          <a:extLst>
            <a:ext uri="{FF2B5EF4-FFF2-40B4-BE49-F238E27FC236}">
              <a16:creationId xmlns:a16="http://schemas.microsoft.com/office/drawing/2014/main" id="{00000000-0008-0000-0B00-00005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9525</xdr:rowOff>
    </xdr:to>
    <xdr:pic>
      <xdr:nvPicPr>
        <xdr:cNvPr id="84" name="Рисунок 7">
          <a:extLst>
            <a:ext uri="{FF2B5EF4-FFF2-40B4-BE49-F238E27FC236}">
              <a16:creationId xmlns:a16="http://schemas.microsoft.com/office/drawing/2014/main" id="{00000000-0008-0000-0B00-00005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19050</xdr:rowOff>
    </xdr:to>
    <xdr:pic>
      <xdr:nvPicPr>
        <xdr:cNvPr id="85" name="Рисунок 7">
          <a:extLst>
            <a:ext uri="{FF2B5EF4-FFF2-40B4-BE49-F238E27FC236}">
              <a16:creationId xmlns:a16="http://schemas.microsoft.com/office/drawing/2014/main" id="{00000000-0008-0000-0B00-00005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81</xdr:row>
      <xdr:rowOff>0</xdr:rowOff>
    </xdr:from>
    <xdr:to>
      <xdr:col>2</xdr:col>
      <xdr:colOff>838200</xdr:colOff>
      <xdr:row>82</xdr:row>
      <xdr:rowOff>438150</xdr:rowOff>
    </xdr:to>
    <xdr:pic>
      <xdr:nvPicPr>
        <xdr:cNvPr id="86" name="Рисунок 6">
          <a:extLst>
            <a:ext uri="{FF2B5EF4-FFF2-40B4-BE49-F238E27FC236}">
              <a16:creationId xmlns:a16="http://schemas.microsoft.com/office/drawing/2014/main" id="{00000000-0008-0000-0B00-00005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87" name="Рисунок 7">
          <a:extLst>
            <a:ext uri="{FF2B5EF4-FFF2-40B4-BE49-F238E27FC236}">
              <a16:creationId xmlns:a16="http://schemas.microsoft.com/office/drawing/2014/main" id="{00000000-0008-0000-0B00-00005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88" name="Рисунок 8">
          <a:extLst>
            <a:ext uri="{FF2B5EF4-FFF2-40B4-BE49-F238E27FC236}">
              <a16:creationId xmlns:a16="http://schemas.microsoft.com/office/drawing/2014/main" id="{00000000-0008-0000-0B00-00005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89" name="Рисунок 9">
          <a:extLst>
            <a:ext uri="{FF2B5EF4-FFF2-40B4-BE49-F238E27FC236}">
              <a16:creationId xmlns:a16="http://schemas.microsoft.com/office/drawing/2014/main" id="{00000000-0008-0000-0B00-00005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90" name="Рисунок 7">
          <a:extLst>
            <a:ext uri="{FF2B5EF4-FFF2-40B4-BE49-F238E27FC236}">
              <a16:creationId xmlns:a16="http://schemas.microsoft.com/office/drawing/2014/main" id="{00000000-0008-0000-0B00-00005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91" name="Рисунок 7">
          <a:extLst>
            <a:ext uri="{FF2B5EF4-FFF2-40B4-BE49-F238E27FC236}">
              <a16:creationId xmlns:a16="http://schemas.microsoft.com/office/drawing/2014/main" id="{00000000-0008-0000-0B00-00005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92" name="Рисунок 7">
          <a:extLst>
            <a:ext uri="{FF2B5EF4-FFF2-40B4-BE49-F238E27FC236}">
              <a16:creationId xmlns:a16="http://schemas.microsoft.com/office/drawing/2014/main" id="{00000000-0008-0000-0B00-00005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93" name="Рисунок 8">
          <a:extLst>
            <a:ext uri="{FF2B5EF4-FFF2-40B4-BE49-F238E27FC236}">
              <a16:creationId xmlns:a16="http://schemas.microsoft.com/office/drawing/2014/main" id="{00000000-0008-0000-0B00-00005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94" name="Рисунок 7">
          <a:extLst>
            <a:ext uri="{FF2B5EF4-FFF2-40B4-BE49-F238E27FC236}">
              <a16:creationId xmlns:a16="http://schemas.microsoft.com/office/drawing/2014/main" id="{00000000-0008-0000-0B00-00005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95" name="Рисунок 7">
          <a:extLst>
            <a:ext uri="{FF2B5EF4-FFF2-40B4-BE49-F238E27FC236}">
              <a16:creationId xmlns:a16="http://schemas.microsoft.com/office/drawing/2014/main" id="{00000000-0008-0000-0B00-00005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72</xdr:row>
      <xdr:rowOff>828675</xdr:rowOff>
    </xdr:to>
    <xdr:pic>
      <xdr:nvPicPr>
        <xdr:cNvPr id="96" name="Рисунок 8">
          <a:extLst>
            <a:ext uri="{FF2B5EF4-FFF2-40B4-BE49-F238E27FC236}">
              <a16:creationId xmlns:a16="http://schemas.microsoft.com/office/drawing/2014/main" id="{00000000-0008-0000-0B00-00006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71</xdr:row>
      <xdr:rowOff>0</xdr:rowOff>
    </xdr:from>
    <xdr:to>
      <xdr:col>2</xdr:col>
      <xdr:colOff>552450</xdr:colOff>
      <xdr:row>72</xdr:row>
      <xdr:rowOff>828675</xdr:rowOff>
    </xdr:to>
    <xdr:pic>
      <xdr:nvPicPr>
        <xdr:cNvPr id="97" name="Рисунок 9">
          <a:extLst>
            <a:ext uri="{FF2B5EF4-FFF2-40B4-BE49-F238E27FC236}">
              <a16:creationId xmlns:a16="http://schemas.microsoft.com/office/drawing/2014/main" id="{00000000-0008-0000-0B00-00006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98" name="Рисунок 7">
          <a:extLst>
            <a:ext uri="{FF2B5EF4-FFF2-40B4-BE49-F238E27FC236}">
              <a16:creationId xmlns:a16="http://schemas.microsoft.com/office/drawing/2014/main" id="{00000000-0008-0000-0B00-00006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99" name="Рисунок 7">
          <a:extLst>
            <a:ext uri="{FF2B5EF4-FFF2-40B4-BE49-F238E27FC236}">
              <a16:creationId xmlns:a16="http://schemas.microsoft.com/office/drawing/2014/main" id="{00000000-0008-0000-0B00-00006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100" name="Рисунок 7">
          <a:extLst>
            <a:ext uri="{FF2B5EF4-FFF2-40B4-BE49-F238E27FC236}">
              <a16:creationId xmlns:a16="http://schemas.microsoft.com/office/drawing/2014/main" id="{00000000-0008-0000-0B00-00006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72</xdr:row>
      <xdr:rowOff>828675</xdr:rowOff>
    </xdr:to>
    <xdr:pic>
      <xdr:nvPicPr>
        <xdr:cNvPr id="101" name="Рисунок 8">
          <a:extLst>
            <a:ext uri="{FF2B5EF4-FFF2-40B4-BE49-F238E27FC236}">
              <a16:creationId xmlns:a16="http://schemas.microsoft.com/office/drawing/2014/main" id="{00000000-0008-0000-0B00-00006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102" name="Рисунок 7">
          <a:extLst>
            <a:ext uri="{FF2B5EF4-FFF2-40B4-BE49-F238E27FC236}">
              <a16:creationId xmlns:a16="http://schemas.microsoft.com/office/drawing/2014/main" id="{00000000-0008-0000-0B00-00006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03" name="Рисунок 7">
          <a:extLst>
            <a:ext uri="{FF2B5EF4-FFF2-40B4-BE49-F238E27FC236}">
              <a16:creationId xmlns:a16="http://schemas.microsoft.com/office/drawing/2014/main" id="{00000000-0008-0000-0B00-00006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04" name="Рисунок 8">
          <a:extLst>
            <a:ext uri="{FF2B5EF4-FFF2-40B4-BE49-F238E27FC236}">
              <a16:creationId xmlns:a16="http://schemas.microsoft.com/office/drawing/2014/main" id="{00000000-0008-0000-0B00-00006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105" name="Рисунок 9">
          <a:extLst>
            <a:ext uri="{FF2B5EF4-FFF2-40B4-BE49-F238E27FC236}">
              <a16:creationId xmlns:a16="http://schemas.microsoft.com/office/drawing/2014/main" id="{00000000-0008-0000-0B00-00006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06" name="Рисунок 7">
          <a:extLst>
            <a:ext uri="{FF2B5EF4-FFF2-40B4-BE49-F238E27FC236}">
              <a16:creationId xmlns:a16="http://schemas.microsoft.com/office/drawing/2014/main" id="{00000000-0008-0000-0B00-00006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07" name="Рисунок 7">
          <a:extLst>
            <a:ext uri="{FF2B5EF4-FFF2-40B4-BE49-F238E27FC236}">
              <a16:creationId xmlns:a16="http://schemas.microsoft.com/office/drawing/2014/main" id="{00000000-0008-0000-0B00-00006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08" name="Рисунок 7">
          <a:extLst>
            <a:ext uri="{FF2B5EF4-FFF2-40B4-BE49-F238E27FC236}">
              <a16:creationId xmlns:a16="http://schemas.microsoft.com/office/drawing/2014/main" id="{00000000-0008-0000-0B00-00006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09" name="Рисунок 8">
          <a:extLst>
            <a:ext uri="{FF2B5EF4-FFF2-40B4-BE49-F238E27FC236}">
              <a16:creationId xmlns:a16="http://schemas.microsoft.com/office/drawing/2014/main" id="{00000000-0008-0000-0B00-00006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10" name="Рисунок 7">
          <a:extLst>
            <a:ext uri="{FF2B5EF4-FFF2-40B4-BE49-F238E27FC236}">
              <a16:creationId xmlns:a16="http://schemas.microsoft.com/office/drawing/2014/main" id="{00000000-0008-0000-0B00-00006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11" name="Рисунок 7">
          <a:extLst>
            <a:ext uri="{FF2B5EF4-FFF2-40B4-BE49-F238E27FC236}">
              <a16:creationId xmlns:a16="http://schemas.microsoft.com/office/drawing/2014/main" id="{00000000-0008-0000-0B00-00006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12" name="Рисунок 8">
          <a:extLst>
            <a:ext uri="{FF2B5EF4-FFF2-40B4-BE49-F238E27FC236}">
              <a16:creationId xmlns:a16="http://schemas.microsoft.com/office/drawing/2014/main" id="{00000000-0008-0000-0B00-00007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113" name="Рисунок 9">
          <a:extLst>
            <a:ext uri="{FF2B5EF4-FFF2-40B4-BE49-F238E27FC236}">
              <a16:creationId xmlns:a16="http://schemas.microsoft.com/office/drawing/2014/main" id="{00000000-0008-0000-0B00-00007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14" name="Рисунок 7">
          <a:extLst>
            <a:ext uri="{FF2B5EF4-FFF2-40B4-BE49-F238E27FC236}">
              <a16:creationId xmlns:a16="http://schemas.microsoft.com/office/drawing/2014/main" id="{00000000-0008-0000-0B00-00007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15" name="Рисунок 7">
          <a:extLst>
            <a:ext uri="{FF2B5EF4-FFF2-40B4-BE49-F238E27FC236}">
              <a16:creationId xmlns:a16="http://schemas.microsoft.com/office/drawing/2014/main" id="{00000000-0008-0000-0B00-00007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16" name="Рисунок 7">
          <a:extLst>
            <a:ext uri="{FF2B5EF4-FFF2-40B4-BE49-F238E27FC236}">
              <a16:creationId xmlns:a16="http://schemas.microsoft.com/office/drawing/2014/main" id="{00000000-0008-0000-0B00-00007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17" name="Рисунок 8">
          <a:extLst>
            <a:ext uri="{FF2B5EF4-FFF2-40B4-BE49-F238E27FC236}">
              <a16:creationId xmlns:a16="http://schemas.microsoft.com/office/drawing/2014/main" id="{00000000-0008-0000-0B00-00007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18" name="Рисунок 7">
          <a:extLst>
            <a:ext uri="{FF2B5EF4-FFF2-40B4-BE49-F238E27FC236}">
              <a16:creationId xmlns:a16="http://schemas.microsoft.com/office/drawing/2014/main" id="{00000000-0008-0000-0B00-00007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19" name="Рисунок 7">
          <a:extLst>
            <a:ext uri="{FF2B5EF4-FFF2-40B4-BE49-F238E27FC236}">
              <a16:creationId xmlns:a16="http://schemas.microsoft.com/office/drawing/2014/main" id="{00000000-0008-0000-0B00-00007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120" name="Рисунок 8">
          <a:extLst>
            <a:ext uri="{FF2B5EF4-FFF2-40B4-BE49-F238E27FC236}">
              <a16:creationId xmlns:a16="http://schemas.microsoft.com/office/drawing/2014/main" id="{00000000-0008-0000-0B00-00007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121" name="Рисунок 9">
          <a:extLst>
            <a:ext uri="{FF2B5EF4-FFF2-40B4-BE49-F238E27FC236}">
              <a16:creationId xmlns:a16="http://schemas.microsoft.com/office/drawing/2014/main" id="{00000000-0008-0000-0B00-00007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22" name="Рисунок 7">
          <a:extLst>
            <a:ext uri="{FF2B5EF4-FFF2-40B4-BE49-F238E27FC236}">
              <a16:creationId xmlns:a16="http://schemas.microsoft.com/office/drawing/2014/main" id="{00000000-0008-0000-0B00-00007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23" name="Рисунок 7">
          <a:extLst>
            <a:ext uri="{FF2B5EF4-FFF2-40B4-BE49-F238E27FC236}">
              <a16:creationId xmlns:a16="http://schemas.microsoft.com/office/drawing/2014/main" id="{00000000-0008-0000-0B00-00007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24" name="Рисунок 7">
          <a:extLst>
            <a:ext uri="{FF2B5EF4-FFF2-40B4-BE49-F238E27FC236}">
              <a16:creationId xmlns:a16="http://schemas.microsoft.com/office/drawing/2014/main" id="{00000000-0008-0000-0B00-00007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125" name="Рисунок 8">
          <a:extLst>
            <a:ext uri="{FF2B5EF4-FFF2-40B4-BE49-F238E27FC236}">
              <a16:creationId xmlns:a16="http://schemas.microsoft.com/office/drawing/2014/main" id="{00000000-0008-0000-0B00-00007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26" name="Рисунок 7">
          <a:extLst>
            <a:ext uri="{FF2B5EF4-FFF2-40B4-BE49-F238E27FC236}">
              <a16:creationId xmlns:a16="http://schemas.microsoft.com/office/drawing/2014/main" id="{00000000-0008-0000-0B00-00007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127" name="Рисунок 9">
          <a:extLst>
            <a:ext uri="{FF2B5EF4-FFF2-40B4-BE49-F238E27FC236}">
              <a16:creationId xmlns:a16="http://schemas.microsoft.com/office/drawing/2014/main" id="{00000000-0008-0000-0B00-00007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128" name="Рисунок 7">
          <a:extLst>
            <a:ext uri="{FF2B5EF4-FFF2-40B4-BE49-F238E27FC236}">
              <a16:creationId xmlns:a16="http://schemas.microsoft.com/office/drawing/2014/main" id="{00000000-0008-0000-0B00-00008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82</xdr:row>
      <xdr:rowOff>438150</xdr:rowOff>
    </xdr:to>
    <xdr:pic>
      <xdr:nvPicPr>
        <xdr:cNvPr id="129" name="Рисунок 8">
          <a:extLst>
            <a:ext uri="{FF2B5EF4-FFF2-40B4-BE49-F238E27FC236}">
              <a16:creationId xmlns:a16="http://schemas.microsoft.com/office/drawing/2014/main" id="{00000000-0008-0000-0B00-00008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82</xdr:row>
      <xdr:rowOff>438150</xdr:rowOff>
    </xdr:to>
    <xdr:pic>
      <xdr:nvPicPr>
        <xdr:cNvPr id="130" name="Рисунок 7">
          <a:extLst>
            <a:ext uri="{FF2B5EF4-FFF2-40B4-BE49-F238E27FC236}">
              <a16:creationId xmlns:a16="http://schemas.microsoft.com/office/drawing/2014/main" id="{00000000-0008-0000-0B00-00008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81</xdr:row>
      <xdr:rowOff>0</xdr:rowOff>
    </xdr:from>
    <xdr:to>
      <xdr:col>2</xdr:col>
      <xdr:colOff>552450</xdr:colOff>
      <xdr:row>81</xdr:row>
      <xdr:rowOff>123825</xdr:rowOff>
    </xdr:to>
    <xdr:pic>
      <xdr:nvPicPr>
        <xdr:cNvPr id="131" name="Рисунок 9">
          <a:extLst>
            <a:ext uri="{FF2B5EF4-FFF2-40B4-BE49-F238E27FC236}">
              <a16:creationId xmlns:a16="http://schemas.microsoft.com/office/drawing/2014/main" id="{00000000-0008-0000-0B00-00008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81</xdr:row>
      <xdr:rowOff>123825</xdr:rowOff>
    </xdr:to>
    <xdr:pic>
      <xdr:nvPicPr>
        <xdr:cNvPr id="132" name="Рисунок 7">
          <a:extLst>
            <a:ext uri="{FF2B5EF4-FFF2-40B4-BE49-F238E27FC236}">
              <a16:creationId xmlns:a16="http://schemas.microsoft.com/office/drawing/2014/main" id="{00000000-0008-0000-0B00-00008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81</xdr:row>
      <xdr:rowOff>0</xdr:rowOff>
    </xdr:from>
    <xdr:to>
      <xdr:col>2</xdr:col>
      <xdr:colOff>704850</xdr:colOff>
      <xdr:row>82</xdr:row>
      <xdr:rowOff>438150</xdr:rowOff>
    </xdr:to>
    <xdr:pic>
      <xdr:nvPicPr>
        <xdr:cNvPr id="133" name="Рисунок 8">
          <a:extLst>
            <a:ext uri="{FF2B5EF4-FFF2-40B4-BE49-F238E27FC236}">
              <a16:creationId xmlns:a16="http://schemas.microsoft.com/office/drawing/2014/main" id="{00000000-0008-0000-0B00-00008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81</xdr:row>
      <xdr:rowOff>0</xdr:rowOff>
    </xdr:from>
    <xdr:to>
      <xdr:col>2</xdr:col>
      <xdr:colOff>590550</xdr:colOff>
      <xdr:row>82</xdr:row>
      <xdr:rowOff>438150</xdr:rowOff>
    </xdr:to>
    <xdr:pic>
      <xdr:nvPicPr>
        <xdr:cNvPr id="134" name="Рисунок 7">
          <a:extLst>
            <a:ext uri="{FF2B5EF4-FFF2-40B4-BE49-F238E27FC236}">
              <a16:creationId xmlns:a16="http://schemas.microsoft.com/office/drawing/2014/main" id="{00000000-0008-0000-0B00-00008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11527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781050</xdr:colOff>
      <xdr:row>11</xdr:row>
      <xdr:rowOff>57150</xdr:rowOff>
    </xdr:from>
    <xdr:to>
      <xdr:col>2</xdr:col>
      <xdr:colOff>1676400</xdr:colOff>
      <xdr:row>11</xdr:row>
      <xdr:rowOff>1086288</xdr:rowOff>
    </xdr:to>
    <xdr:pic>
      <xdr:nvPicPr>
        <xdr:cNvPr id="135" name="Рисунок 157" descr="C:\Users\saltanov\AppData\Local\Temp\SNAGHTML24751ea0.PNG">
          <a:hlinkClick xmlns:r="http://schemas.openxmlformats.org/officeDocument/2006/relationships" r:id="rId10"/>
          <a:extLst>
            <a:ext uri="{FF2B5EF4-FFF2-40B4-BE49-F238E27FC236}">
              <a16:creationId xmlns:a16="http://schemas.microsoft.com/office/drawing/2014/main" id="{00000000-0008-0000-0B00-000087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a:ext>
          </a:extLst>
        </a:blip>
        <a:srcRect/>
        <a:stretch>
          <a:fillRect/>
        </a:stretch>
      </xdr:blipFill>
      <xdr:spPr bwMode="auto">
        <a:xfrm>
          <a:off x="2628900" y="6096000"/>
          <a:ext cx="895350" cy="102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136" name="Рисунок 7">
          <a:extLst>
            <a:ext uri="{FF2B5EF4-FFF2-40B4-BE49-F238E27FC236}">
              <a16:creationId xmlns:a16="http://schemas.microsoft.com/office/drawing/2014/main" id="{00000000-0008-0000-0B00-00008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137" name="Рисунок 8">
          <a:extLst>
            <a:ext uri="{FF2B5EF4-FFF2-40B4-BE49-F238E27FC236}">
              <a16:creationId xmlns:a16="http://schemas.microsoft.com/office/drawing/2014/main" id="{00000000-0008-0000-0B00-00008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138" name="Рисунок 9">
          <a:extLst>
            <a:ext uri="{FF2B5EF4-FFF2-40B4-BE49-F238E27FC236}">
              <a16:creationId xmlns:a16="http://schemas.microsoft.com/office/drawing/2014/main" id="{00000000-0008-0000-0B00-00008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139" name="Рисунок 7">
          <a:extLst>
            <a:ext uri="{FF2B5EF4-FFF2-40B4-BE49-F238E27FC236}">
              <a16:creationId xmlns:a16="http://schemas.microsoft.com/office/drawing/2014/main" id="{00000000-0008-0000-0B00-00008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140" name="Рисунок 7">
          <a:extLst>
            <a:ext uri="{FF2B5EF4-FFF2-40B4-BE49-F238E27FC236}">
              <a16:creationId xmlns:a16="http://schemas.microsoft.com/office/drawing/2014/main" id="{00000000-0008-0000-0B00-00008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141" name="Рисунок 7">
          <a:extLst>
            <a:ext uri="{FF2B5EF4-FFF2-40B4-BE49-F238E27FC236}">
              <a16:creationId xmlns:a16="http://schemas.microsoft.com/office/drawing/2014/main" id="{00000000-0008-0000-0B00-00008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142" name="Рисунок 8">
          <a:extLst>
            <a:ext uri="{FF2B5EF4-FFF2-40B4-BE49-F238E27FC236}">
              <a16:creationId xmlns:a16="http://schemas.microsoft.com/office/drawing/2014/main" id="{00000000-0008-0000-0B00-00008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143" name="Рисунок 7">
          <a:extLst>
            <a:ext uri="{FF2B5EF4-FFF2-40B4-BE49-F238E27FC236}">
              <a16:creationId xmlns:a16="http://schemas.microsoft.com/office/drawing/2014/main" id="{00000000-0008-0000-0B00-00008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144" name="Рисунок 7">
          <a:extLst>
            <a:ext uri="{FF2B5EF4-FFF2-40B4-BE49-F238E27FC236}">
              <a16:creationId xmlns:a16="http://schemas.microsoft.com/office/drawing/2014/main" id="{00000000-0008-0000-0B00-00009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145" name="Рисунок 8">
          <a:extLst>
            <a:ext uri="{FF2B5EF4-FFF2-40B4-BE49-F238E27FC236}">
              <a16:creationId xmlns:a16="http://schemas.microsoft.com/office/drawing/2014/main" id="{00000000-0008-0000-0B00-00009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146" name="Рисунок 9">
          <a:extLst>
            <a:ext uri="{FF2B5EF4-FFF2-40B4-BE49-F238E27FC236}">
              <a16:creationId xmlns:a16="http://schemas.microsoft.com/office/drawing/2014/main" id="{00000000-0008-0000-0B00-00009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147" name="Рисунок 7">
          <a:extLst>
            <a:ext uri="{FF2B5EF4-FFF2-40B4-BE49-F238E27FC236}">
              <a16:creationId xmlns:a16="http://schemas.microsoft.com/office/drawing/2014/main" id="{00000000-0008-0000-0B00-00009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148" name="Рисунок 7">
          <a:extLst>
            <a:ext uri="{FF2B5EF4-FFF2-40B4-BE49-F238E27FC236}">
              <a16:creationId xmlns:a16="http://schemas.microsoft.com/office/drawing/2014/main" id="{00000000-0008-0000-0B00-00009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149" name="Рисунок 7">
          <a:extLst>
            <a:ext uri="{FF2B5EF4-FFF2-40B4-BE49-F238E27FC236}">
              <a16:creationId xmlns:a16="http://schemas.microsoft.com/office/drawing/2014/main" id="{00000000-0008-0000-0B00-00009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150" name="Рисунок 8">
          <a:extLst>
            <a:ext uri="{FF2B5EF4-FFF2-40B4-BE49-F238E27FC236}">
              <a16:creationId xmlns:a16="http://schemas.microsoft.com/office/drawing/2014/main" id="{00000000-0008-0000-0B00-00009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151" name="Рисунок 7">
          <a:extLst>
            <a:ext uri="{FF2B5EF4-FFF2-40B4-BE49-F238E27FC236}">
              <a16:creationId xmlns:a16="http://schemas.microsoft.com/office/drawing/2014/main" id="{00000000-0008-0000-0B00-00009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152" name="Рисунок 7">
          <a:extLst>
            <a:ext uri="{FF2B5EF4-FFF2-40B4-BE49-F238E27FC236}">
              <a16:creationId xmlns:a16="http://schemas.microsoft.com/office/drawing/2014/main" id="{00000000-0008-0000-0B00-00009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72</xdr:row>
      <xdr:rowOff>828675</xdr:rowOff>
    </xdr:to>
    <xdr:pic>
      <xdr:nvPicPr>
        <xdr:cNvPr id="153" name="Рисунок 8">
          <a:extLst>
            <a:ext uri="{FF2B5EF4-FFF2-40B4-BE49-F238E27FC236}">
              <a16:creationId xmlns:a16="http://schemas.microsoft.com/office/drawing/2014/main" id="{00000000-0008-0000-0B00-00009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71</xdr:row>
      <xdr:rowOff>0</xdr:rowOff>
    </xdr:from>
    <xdr:to>
      <xdr:col>2</xdr:col>
      <xdr:colOff>552450</xdr:colOff>
      <xdr:row>72</xdr:row>
      <xdr:rowOff>828675</xdr:rowOff>
    </xdr:to>
    <xdr:pic>
      <xdr:nvPicPr>
        <xdr:cNvPr id="154" name="Рисунок 9">
          <a:extLst>
            <a:ext uri="{FF2B5EF4-FFF2-40B4-BE49-F238E27FC236}">
              <a16:creationId xmlns:a16="http://schemas.microsoft.com/office/drawing/2014/main" id="{00000000-0008-0000-0B00-00009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155" name="Рисунок 7">
          <a:extLst>
            <a:ext uri="{FF2B5EF4-FFF2-40B4-BE49-F238E27FC236}">
              <a16:creationId xmlns:a16="http://schemas.microsoft.com/office/drawing/2014/main" id="{00000000-0008-0000-0B00-00009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156" name="Рисунок 7">
          <a:extLst>
            <a:ext uri="{FF2B5EF4-FFF2-40B4-BE49-F238E27FC236}">
              <a16:creationId xmlns:a16="http://schemas.microsoft.com/office/drawing/2014/main" id="{00000000-0008-0000-0B00-00009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157" name="Рисунок 7">
          <a:extLst>
            <a:ext uri="{FF2B5EF4-FFF2-40B4-BE49-F238E27FC236}">
              <a16:creationId xmlns:a16="http://schemas.microsoft.com/office/drawing/2014/main" id="{00000000-0008-0000-0B00-00009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71</xdr:row>
      <xdr:rowOff>0</xdr:rowOff>
    </xdr:from>
    <xdr:to>
      <xdr:col>2</xdr:col>
      <xdr:colOff>704850</xdr:colOff>
      <xdr:row>72</xdr:row>
      <xdr:rowOff>828675</xdr:rowOff>
    </xdr:to>
    <xdr:pic>
      <xdr:nvPicPr>
        <xdr:cNvPr id="158" name="Рисунок 8">
          <a:extLst>
            <a:ext uri="{FF2B5EF4-FFF2-40B4-BE49-F238E27FC236}">
              <a16:creationId xmlns:a16="http://schemas.microsoft.com/office/drawing/2014/main" id="{00000000-0008-0000-0B00-00009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71</xdr:row>
      <xdr:rowOff>0</xdr:rowOff>
    </xdr:from>
    <xdr:to>
      <xdr:col>2</xdr:col>
      <xdr:colOff>590550</xdr:colOff>
      <xdr:row>72</xdr:row>
      <xdr:rowOff>828675</xdr:rowOff>
    </xdr:to>
    <xdr:pic>
      <xdr:nvPicPr>
        <xdr:cNvPr id="159" name="Рисунок 7">
          <a:extLst>
            <a:ext uri="{FF2B5EF4-FFF2-40B4-BE49-F238E27FC236}">
              <a16:creationId xmlns:a16="http://schemas.microsoft.com/office/drawing/2014/main" id="{00000000-0008-0000-0B00-00009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457300"/>
          <a:ext cx="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60" name="Рисунок 7">
          <a:extLst>
            <a:ext uri="{FF2B5EF4-FFF2-40B4-BE49-F238E27FC236}">
              <a16:creationId xmlns:a16="http://schemas.microsoft.com/office/drawing/2014/main" id="{00000000-0008-0000-0B00-0000A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61" name="Рисунок 8">
          <a:extLst>
            <a:ext uri="{FF2B5EF4-FFF2-40B4-BE49-F238E27FC236}">
              <a16:creationId xmlns:a16="http://schemas.microsoft.com/office/drawing/2014/main" id="{00000000-0008-0000-0B00-0000A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162" name="Рисунок 9">
          <a:extLst>
            <a:ext uri="{FF2B5EF4-FFF2-40B4-BE49-F238E27FC236}">
              <a16:creationId xmlns:a16="http://schemas.microsoft.com/office/drawing/2014/main" id="{00000000-0008-0000-0B00-0000A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63" name="Рисунок 7">
          <a:extLst>
            <a:ext uri="{FF2B5EF4-FFF2-40B4-BE49-F238E27FC236}">
              <a16:creationId xmlns:a16="http://schemas.microsoft.com/office/drawing/2014/main" id="{00000000-0008-0000-0B00-0000A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64" name="Рисунок 7">
          <a:extLst>
            <a:ext uri="{FF2B5EF4-FFF2-40B4-BE49-F238E27FC236}">
              <a16:creationId xmlns:a16="http://schemas.microsoft.com/office/drawing/2014/main" id="{00000000-0008-0000-0B00-0000A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65" name="Рисунок 7">
          <a:extLst>
            <a:ext uri="{FF2B5EF4-FFF2-40B4-BE49-F238E27FC236}">
              <a16:creationId xmlns:a16="http://schemas.microsoft.com/office/drawing/2014/main" id="{00000000-0008-0000-0B00-0000A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66" name="Рисунок 8">
          <a:extLst>
            <a:ext uri="{FF2B5EF4-FFF2-40B4-BE49-F238E27FC236}">
              <a16:creationId xmlns:a16="http://schemas.microsoft.com/office/drawing/2014/main" id="{00000000-0008-0000-0B00-0000A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67" name="Рисунок 7">
          <a:extLst>
            <a:ext uri="{FF2B5EF4-FFF2-40B4-BE49-F238E27FC236}">
              <a16:creationId xmlns:a16="http://schemas.microsoft.com/office/drawing/2014/main" id="{00000000-0008-0000-0B00-0000A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68" name="Рисунок 7">
          <a:extLst>
            <a:ext uri="{FF2B5EF4-FFF2-40B4-BE49-F238E27FC236}">
              <a16:creationId xmlns:a16="http://schemas.microsoft.com/office/drawing/2014/main" id="{00000000-0008-0000-0B00-0000A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69" name="Рисунок 8">
          <a:extLst>
            <a:ext uri="{FF2B5EF4-FFF2-40B4-BE49-F238E27FC236}">
              <a16:creationId xmlns:a16="http://schemas.microsoft.com/office/drawing/2014/main" id="{00000000-0008-0000-0B00-0000A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170" name="Рисунок 9">
          <a:extLst>
            <a:ext uri="{FF2B5EF4-FFF2-40B4-BE49-F238E27FC236}">
              <a16:creationId xmlns:a16="http://schemas.microsoft.com/office/drawing/2014/main" id="{00000000-0008-0000-0B00-0000A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71" name="Рисунок 7">
          <a:extLst>
            <a:ext uri="{FF2B5EF4-FFF2-40B4-BE49-F238E27FC236}">
              <a16:creationId xmlns:a16="http://schemas.microsoft.com/office/drawing/2014/main" id="{00000000-0008-0000-0B00-0000A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72" name="Рисунок 7">
          <a:extLst>
            <a:ext uri="{FF2B5EF4-FFF2-40B4-BE49-F238E27FC236}">
              <a16:creationId xmlns:a16="http://schemas.microsoft.com/office/drawing/2014/main" id="{00000000-0008-0000-0B00-0000A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73" name="Рисунок 7">
          <a:extLst>
            <a:ext uri="{FF2B5EF4-FFF2-40B4-BE49-F238E27FC236}">
              <a16:creationId xmlns:a16="http://schemas.microsoft.com/office/drawing/2014/main" id="{00000000-0008-0000-0B00-0000A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74" name="Рисунок 8">
          <a:extLst>
            <a:ext uri="{FF2B5EF4-FFF2-40B4-BE49-F238E27FC236}">
              <a16:creationId xmlns:a16="http://schemas.microsoft.com/office/drawing/2014/main" id="{00000000-0008-0000-0B00-0000A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75" name="Рисунок 7">
          <a:extLst>
            <a:ext uri="{FF2B5EF4-FFF2-40B4-BE49-F238E27FC236}">
              <a16:creationId xmlns:a16="http://schemas.microsoft.com/office/drawing/2014/main" id="{00000000-0008-0000-0B00-0000A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76" name="Рисунок 7">
          <a:extLst>
            <a:ext uri="{FF2B5EF4-FFF2-40B4-BE49-F238E27FC236}">
              <a16:creationId xmlns:a16="http://schemas.microsoft.com/office/drawing/2014/main" id="{00000000-0008-0000-0B00-0000B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77" name="Рисунок 8">
          <a:extLst>
            <a:ext uri="{FF2B5EF4-FFF2-40B4-BE49-F238E27FC236}">
              <a16:creationId xmlns:a16="http://schemas.microsoft.com/office/drawing/2014/main" id="{00000000-0008-0000-0B00-0000B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178" name="Рисунок 9">
          <a:extLst>
            <a:ext uri="{FF2B5EF4-FFF2-40B4-BE49-F238E27FC236}">
              <a16:creationId xmlns:a16="http://schemas.microsoft.com/office/drawing/2014/main" id="{00000000-0008-0000-0B00-0000B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79" name="Рисунок 7">
          <a:extLst>
            <a:ext uri="{FF2B5EF4-FFF2-40B4-BE49-F238E27FC236}">
              <a16:creationId xmlns:a16="http://schemas.microsoft.com/office/drawing/2014/main" id="{00000000-0008-0000-0B00-0000B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80" name="Рисунок 7">
          <a:extLst>
            <a:ext uri="{FF2B5EF4-FFF2-40B4-BE49-F238E27FC236}">
              <a16:creationId xmlns:a16="http://schemas.microsoft.com/office/drawing/2014/main" id="{00000000-0008-0000-0B00-0000B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81" name="Рисунок 7">
          <a:extLst>
            <a:ext uri="{FF2B5EF4-FFF2-40B4-BE49-F238E27FC236}">
              <a16:creationId xmlns:a16="http://schemas.microsoft.com/office/drawing/2014/main" id="{00000000-0008-0000-0B00-0000B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182" name="Рисунок 8">
          <a:extLst>
            <a:ext uri="{FF2B5EF4-FFF2-40B4-BE49-F238E27FC236}">
              <a16:creationId xmlns:a16="http://schemas.microsoft.com/office/drawing/2014/main" id="{00000000-0008-0000-0B00-0000B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183" name="Рисунок 7">
          <a:extLst>
            <a:ext uri="{FF2B5EF4-FFF2-40B4-BE49-F238E27FC236}">
              <a16:creationId xmlns:a16="http://schemas.microsoft.com/office/drawing/2014/main" id="{00000000-0008-0000-0B00-0000B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84" name="Рисунок 7">
          <a:extLst>
            <a:ext uri="{FF2B5EF4-FFF2-40B4-BE49-F238E27FC236}">
              <a16:creationId xmlns:a16="http://schemas.microsoft.com/office/drawing/2014/main" id="{00000000-0008-0000-0B00-0000B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185" name="Рисунок 8">
          <a:extLst>
            <a:ext uri="{FF2B5EF4-FFF2-40B4-BE49-F238E27FC236}">
              <a16:creationId xmlns:a16="http://schemas.microsoft.com/office/drawing/2014/main" id="{00000000-0008-0000-0B00-0000B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186" name="Рисунок 9">
          <a:extLst>
            <a:ext uri="{FF2B5EF4-FFF2-40B4-BE49-F238E27FC236}">
              <a16:creationId xmlns:a16="http://schemas.microsoft.com/office/drawing/2014/main" id="{00000000-0008-0000-0B00-0000B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87" name="Рисунок 7">
          <a:extLst>
            <a:ext uri="{FF2B5EF4-FFF2-40B4-BE49-F238E27FC236}">
              <a16:creationId xmlns:a16="http://schemas.microsoft.com/office/drawing/2014/main" id="{00000000-0008-0000-0B00-0000B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88" name="Рисунок 7">
          <a:extLst>
            <a:ext uri="{FF2B5EF4-FFF2-40B4-BE49-F238E27FC236}">
              <a16:creationId xmlns:a16="http://schemas.microsoft.com/office/drawing/2014/main" id="{00000000-0008-0000-0B00-0000B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89" name="Рисунок 7">
          <a:extLst>
            <a:ext uri="{FF2B5EF4-FFF2-40B4-BE49-F238E27FC236}">
              <a16:creationId xmlns:a16="http://schemas.microsoft.com/office/drawing/2014/main" id="{00000000-0008-0000-0B00-0000B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190" name="Рисунок 8">
          <a:extLst>
            <a:ext uri="{FF2B5EF4-FFF2-40B4-BE49-F238E27FC236}">
              <a16:creationId xmlns:a16="http://schemas.microsoft.com/office/drawing/2014/main" id="{00000000-0008-0000-0B00-0000B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91" name="Рисунок 7">
          <a:extLst>
            <a:ext uri="{FF2B5EF4-FFF2-40B4-BE49-F238E27FC236}">
              <a16:creationId xmlns:a16="http://schemas.microsoft.com/office/drawing/2014/main" id="{00000000-0008-0000-0B00-0000B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92" name="Рисунок 7">
          <a:extLst>
            <a:ext uri="{FF2B5EF4-FFF2-40B4-BE49-F238E27FC236}">
              <a16:creationId xmlns:a16="http://schemas.microsoft.com/office/drawing/2014/main" id="{00000000-0008-0000-0B00-0000C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193" name="Рисунок 8">
          <a:extLst>
            <a:ext uri="{FF2B5EF4-FFF2-40B4-BE49-F238E27FC236}">
              <a16:creationId xmlns:a16="http://schemas.microsoft.com/office/drawing/2014/main" id="{00000000-0008-0000-0B00-0000C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194" name="Рисунок 9">
          <a:extLst>
            <a:ext uri="{FF2B5EF4-FFF2-40B4-BE49-F238E27FC236}">
              <a16:creationId xmlns:a16="http://schemas.microsoft.com/office/drawing/2014/main" id="{00000000-0008-0000-0B00-0000C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95" name="Рисунок 7">
          <a:extLst>
            <a:ext uri="{FF2B5EF4-FFF2-40B4-BE49-F238E27FC236}">
              <a16:creationId xmlns:a16="http://schemas.microsoft.com/office/drawing/2014/main" id="{00000000-0008-0000-0B00-0000C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96" name="Рисунок 7">
          <a:extLst>
            <a:ext uri="{FF2B5EF4-FFF2-40B4-BE49-F238E27FC236}">
              <a16:creationId xmlns:a16="http://schemas.microsoft.com/office/drawing/2014/main" id="{00000000-0008-0000-0B00-0000C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97" name="Рисунок 7">
          <a:extLst>
            <a:ext uri="{FF2B5EF4-FFF2-40B4-BE49-F238E27FC236}">
              <a16:creationId xmlns:a16="http://schemas.microsoft.com/office/drawing/2014/main" id="{00000000-0008-0000-0B00-0000C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198" name="Рисунок 8">
          <a:extLst>
            <a:ext uri="{FF2B5EF4-FFF2-40B4-BE49-F238E27FC236}">
              <a16:creationId xmlns:a16="http://schemas.microsoft.com/office/drawing/2014/main" id="{00000000-0008-0000-0B00-0000C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199" name="Рисунок 7">
          <a:extLst>
            <a:ext uri="{FF2B5EF4-FFF2-40B4-BE49-F238E27FC236}">
              <a16:creationId xmlns:a16="http://schemas.microsoft.com/office/drawing/2014/main" id="{00000000-0008-0000-0B00-0000C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57</xdr:row>
      <xdr:rowOff>28575</xdr:rowOff>
    </xdr:from>
    <xdr:to>
      <xdr:col>2</xdr:col>
      <xdr:colOff>838200</xdr:colOff>
      <xdr:row>57</xdr:row>
      <xdr:rowOff>923925</xdr:rowOff>
    </xdr:to>
    <xdr:pic>
      <xdr:nvPicPr>
        <xdr:cNvPr id="200" name="Рисунок 6">
          <a:extLst>
            <a:ext uri="{FF2B5EF4-FFF2-40B4-BE49-F238E27FC236}">
              <a16:creationId xmlns:a16="http://schemas.microsoft.com/office/drawing/2014/main" id="{00000000-0008-0000-0B00-0000C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65741550"/>
          <a:ext cx="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201" name="Рисунок 7">
          <a:extLst>
            <a:ext uri="{FF2B5EF4-FFF2-40B4-BE49-F238E27FC236}">
              <a16:creationId xmlns:a16="http://schemas.microsoft.com/office/drawing/2014/main" id="{00000000-0008-0000-0B00-0000C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202" name="Рисунок 8">
          <a:extLst>
            <a:ext uri="{FF2B5EF4-FFF2-40B4-BE49-F238E27FC236}">
              <a16:creationId xmlns:a16="http://schemas.microsoft.com/office/drawing/2014/main" id="{00000000-0008-0000-0B00-0000C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203" name="Рисунок 9">
          <a:extLst>
            <a:ext uri="{FF2B5EF4-FFF2-40B4-BE49-F238E27FC236}">
              <a16:creationId xmlns:a16="http://schemas.microsoft.com/office/drawing/2014/main" id="{00000000-0008-0000-0B00-0000C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204" name="Рисунок 7">
          <a:extLst>
            <a:ext uri="{FF2B5EF4-FFF2-40B4-BE49-F238E27FC236}">
              <a16:creationId xmlns:a16="http://schemas.microsoft.com/office/drawing/2014/main" id="{00000000-0008-0000-0B00-0000C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205" name="Рисунок 7">
          <a:extLst>
            <a:ext uri="{FF2B5EF4-FFF2-40B4-BE49-F238E27FC236}">
              <a16:creationId xmlns:a16="http://schemas.microsoft.com/office/drawing/2014/main" id="{00000000-0008-0000-0B00-0000C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206" name="Рисунок 7">
          <a:extLst>
            <a:ext uri="{FF2B5EF4-FFF2-40B4-BE49-F238E27FC236}">
              <a16:creationId xmlns:a16="http://schemas.microsoft.com/office/drawing/2014/main" id="{00000000-0008-0000-0B00-0000C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207" name="Рисунок 8">
          <a:extLst>
            <a:ext uri="{FF2B5EF4-FFF2-40B4-BE49-F238E27FC236}">
              <a16:creationId xmlns:a16="http://schemas.microsoft.com/office/drawing/2014/main" id="{00000000-0008-0000-0B00-0000C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208" name="Рисунок 7">
          <a:extLst>
            <a:ext uri="{FF2B5EF4-FFF2-40B4-BE49-F238E27FC236}">
              <a16:creationId xmlns:a16="http://schemas.microsoft.com/office/drawing/2014/main" id="{00000000-0008-0000-0B00-0000D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209" name="Рисунок 7">
          <a:extLst>
            <a:ext uri="{FF2B5EF4-FFF2-40B4-BE49-F238E27FC236}">
              <a16:creationId xmlns:a16="http://schemas.microsoft.com/office/drawing/2014/main" id="{00000000-0008-0000-0B00-0000D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10" name="Рисунок 7">
          <a:extLst>
            <a:ext uri="{FF2B5EF4-FFF2-40B4-BE49-F238E27FC236}">
              <a16:creationId xmlns:a16="http://schemas.microsoft.com/office/drawing/2014/main" id="{00000000-0008-0000-0B00-0000D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211" name="Рисунок 8">
          <a:extLst>
            <a:ext uri="{FF2B5EF4-FFF2-40B4-BE49-F238E27FC236}">
              <a16:creationId xmlns:a16="http://schemas.microsoft.com/office/drawing/2014/main" id="{00000000-0008-0000-0B00-0000D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212" name="Рисунок 9">
          <a:extLst>
            <a:ext uri="{FF2B5EF4-FFF2-40B4-BE49-F238E27FC236}">
              <a16:creationId xmlns:a16="http://schemas.microsoft.com/office/drawing/2014/main" id="{00000000-0008-0000-0B00-0000D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13" name="Рисунок 7">
          <a:extLst>
            <a:ext uri="{FF2B5EF4-FFF2-40B4-BE49-F238E27FC236}">
              <a16:creationId xmlns:a16="http://schemas.microsoft.com/office/drawing/2014/main" id="{00000000-0008-0000-0B00-0000D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14" name="Рисунок 7">
          <a:extLst>
            <a:ext uri="{FF2B5EF4-FFF2-40B4-BE49-F238E27FC236}">
              <a16:creationId xmlns:a16="http://schemas.microsoft.com/office/drawing/2014/main" id="{00000000-0008-0000-0B00-0000D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15" name="Рисунок 7">
          <a:extLst>
            <a:ext uri="{FF2B5EF4-FFF2-40B4-BE49-F238E27FC236}">
              <a16:creationId xmlns:a16="http://schemas.microsoft.com/office/drawing/2014/main" id="{00000000-0008-0000-0B00-0000D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216" name="Рисунок 8">
          <a:extLst>
            <a:ext uri="{FF2B5EF4-FFF2-40B4-BE49-F238E27FC236}">
              <a16:creationId xmlns:a16="http://schemas.microsoft.com/office/drawing/2014/main" id="{00000000-0008-0000-0B00-0000D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17" name="Рисунок 7">
          <a:extLst>
            <a:ext uri="{FF2B5EF4-FFF2-40B4-BE49-F238E27FC236}">
              <a16:creationId xmlns:a16="http://schemas.microsoft.com/office/drawing/2014/main" id="{00000000-0008-0000-0B00-0000D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18" name="Рисунок 7">
          <a:extLst>
            <a:ext uri="{FF2B5EF4-FFF2-40B4-BE49-F238E27FC236}">
              <a16:creationId xmlns:a16="http://schemas.microsoft.com/office/drawing/2014/main" id="{00000000-0008-0000-0B00-0000D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219" name="Рисунок 8">
          <a:extLst>
            <a:ext uri="{FF2B5EF4-FFF2-40B4-BE49-F238E27FC236}">
              <a16:creationId xmlns:a16="http://schemas.microsoft.com/office/drawing/2014/main" id="{00000000-0008-0000-0B00-0000D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220" name="Рисунок 9">
          <a:extLst>
            <a:ext uri="{FF2B5EF4-FFF2-40B4-BE49-F238E27FC236}">
              <a16:creationId xmlns:a16="http://schemas.microsoft.com/office/drawing/2014/main" id="{00000000-0008-0000-0B00-0000D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21" name="Рисунок 7">
          <a:extLst>
            <a:ext uri="{FF2B5EF4-FFF2-40B4-BE49-F238E27FC236}">
              <a16:creationId xmlns:a16="http://schemas.microsoft.com/office/drawing/2014/main" id="{00000000-0008-0000-0B00-0000D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22" name="Рисунок 7">
          <a:extLst>
            <a:ext uri="{FF2B5EF4-FFF2-40B4-BE49-F238E27FC236}">
              <a16:creationId xmlns:a16="http://schemas.microsoft.com/office/drawing/2014/main" id="{00000000-0008-0000-0B00-0000D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23" name="Рисунок 7">
          <a:extLst>
            <a:ext uri="{FF2B5EF4-FFF2-40B4-BE49-F238E27FC236}">
              <a16:creationId xmlns:a16="http://schemas.microsoft.com/office/drawing/2014/main" id="{00000000-0008-0000-0B00-0000D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224" name="Рисунок 8">
          <a:extLst>
            <a:ext uri="{FF2B5EF4-FFF2-40B4-BE49-F238E27FC236}">
              <a16:creationId xmlns:a16="http://schemas.microsoft.com/office/drawing/2014/main" id="{00000000-0008-0000-0B00-0000E0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225" name="Рисунок 7">
          <a:extLst>
            <a:ext uri="{FF2B5EF4-FFF2-40B4-BE49-F238E27FC236}">
              <a16:creationId xmlns:a16="http://schemas.microsoft.com/office/drawing/2014/main" id="{00000000-0008-0000-0B00-0000E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26" name="Рисунок 7">
          <a:extLst>
            <a:ext uri="{FF2B5EF4-FFF2-40B4-BE49-F238E27FC236}">
              <a16:creationId xmlns:a16="http://schemas.microsoft.com/office/drawing/2014/main" id="{00000000-0008-0000-0B00-0000E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27" name="Рисунок 8">
          <a:extLst>
            <a:ext uri="{FF2B5EF4-FFF2-40B4-BE49-F238E27FC236}">
              <a16:creationId xmlns:a16="http://schemas.microsoft.com/office/drawing/2014/main" id="{00000000-0008-0000-0B00-0000E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228" name="Рисунок 9">
          <a:extLst>
            <a:ext uri="{FF2B5EF4-FFF2-40B4-BE49-F238E27FC236}">
              <a16:creationId xmlns:a16="http://schemas.microsoft.com/office/drawing/2014/main" id="{00000000-0008-0000-0B00-0000E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29" name="Рисунок 7">
          <a:extLst>
            <a:ext uri="{FF2B5EF4-FFF2-40B4-BE49-F238E27FC236}">
              <a16:creationId xmlns:a16="http://schemas.microsoft.com/office/drawing/2014/main" id="{00000000-0008-0000-0B00-0000E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30" name="Рисунок 7">
          <a:extLst>
            <a:ext uri="{FF2B5EF4-FFF2-40B4-BE49-F238E27FC236}">
              <a16:creationId xmlns:a16="http://schemas.microsoft.com/office/drawing/2014/main" id="{00000000-0008-0000-0B00-0000E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31" name="Рисунок 7">
          <a:extLst>
            <a:ext uri="{FF2B5EF4-FFF2-40B4-BE49-F238E27FC236}">
              <a16:creationId xmlns:a16="http://schemas.microsoft.com/office/drawing/2014/main" id="{00000000-0008-0000-0B00-0000E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32" name="Рисунок 8">
          <a:extLst>
            <a:ext uri="{FF2B5EF4-FFF2-40B4-BE49-F238E27FC236}">
              <a16:creationId xmlns:a16="http://schemas.microsoft.com/office/drawing/2014/main" id="{00000000-0008-0000-0B00-0000E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33" name="Рисунок 7">
          <a:extLst>
            <a:ext uri="{FF2B5EF4-FFF2-40B4-BE49-F238E27FC236}">
              <a16:creationId xmlns:a16="http://schemas.microsoft.com/office/drawing/2014/main" id="{00000000-0008-0000-0B00-0000E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876300</xdr:colOff>
      <xdr:row>72</xdr:row>
      <xdr:rowOff>161925</xdr:rowOff>
    </xdr:from>
    <xdr:to>
      <xdr:col>2</xdr:col>
      <xdr:colOff>1676400</xdr:colOff>
      <xdr:row>72</xdr:row>
      <xdr:rowOff>942975</xdr:rowOff>
    </xdr:to>
    <xdr:pic>
      <xdr:nvPicPr>
        <xdr:cNvPr id="234" name="Рисунок 148" descr="C:\Users\saltanov\AppData\Local\Temp\SNAGHTML246c08b2.PNG">
          <a:hlinkClick xmlns:r="http://schemas.openxmlformats.org/officeDocument/2006/relationships" r:id="rId12"/>
          <a:extLst>
            <a:ext uri="{FF2B5EF4-FFF2-40B4-BE49-F238E27FC236}">
              <a16:creationId xmlns:a16="http://schemas.microsoft.com/office/drawing/2014/main" id="{00000000-0008-0000-0B00-0000EA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a:ext>
          </a:extLst>
        </a:blip>
        <a:srcRect/>
        <a:stretch>
          <a:fillRect/>
        </a:stretch>
      </xdr:blipFill>
      <xdr:spPr bwMode="auto">
        <a:xfrm>
          <a:off x="2724150" y="88153875"/>
          <a:ext cx="8001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35" name="Рисунок 7">
          <a:extLst>
            <a:ext uri="{FF2B5EF4-FFF2-40B4-BE49-F238E27FC236}">
              <a16:creationId xmlns:a16="http://schemas.microsoft.com/office/drawing/2014/main" id="{00000000-0008-0000-0B00-0000E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36" name="Рисунок 8">
          <a:extLst>
            <a:ext uri="{FF2B5EF4-FFF2-40B4-BE49-F238E27FC236}">
              <a16:creationId xmlns:a16="http://schemas.microsoft.com/office/drawing/2014/main" id="{00000000-0008-0000-0B00-0000E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237" name="Рисунок 9">
          <a:extLst>
            <a:ext uri="{FF2B5EF4-FFF2-40B4-BE49-F238E27FC236}">
              <a16:creationId xmlns:a16="http://schemas.microsoft.com/office/drawing/2014/main" id="{00000000-0008-0000-0B00-0000E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38" name="Рисунок 7">
          <a:extLst>
            <a:ext uri="{FF2B5EF4-FFF2-40B4-BE49-F238E27FC236}">
              <a16:creationId xmlns:a16="http://schemas.microsoft.com/office/drawing/2014/main" id="{00000000-0008-0000-0B00-0000E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39" name="Рисунок 7">
          <a:extLst>
            <a:ext uri="{FF2B5EF4-FFF2-40B4-BE49-F238E27FC236}">
              <a16:creationId xmlns:a16="http://schemas.microsoft.com/office/drawing/2014/main" id="{00000000-0008-0000-0B00-0000E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40" name="Рисунок 7">
          <a:extLst>
            <a:ext uri="{FF2B5EF4-FFF2-40B4-BE49-F238E27FC236}">
              <a16:creationId xmlns:a16="http://schemas.microsoft.com/office/drawing/2014/main" id="{00000000-0008-0000-0B00-0000F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41" name="Рисунок 8">
          <a:extLst>
            <a:ext uri="{FF2B5EF4-FFF2-40B4-BE49-F238E27FC236}">
              <a16:creationId xmlns:a16="http://schemas.microsoft.com/office/drawing/2014/main" id="{00000000-0008-0000-0B00-0000F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42" name="Рисунок 7">
          <a:extLst>
            <a:ext uri="{FF2B5EF4-FFF2-40B4-BE49-F238E27FC236}">
              <a16:creationId xmlns:a16="http://schemas.microsoft.com/office/drawing/2014/main" id="{00000000-0008-0000-0B00-0000F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43" name="Рисунок 7">
          <a:extLst>
            <a:ext uri="{FF2B5EF4-FFF2-40B4-BE49-F238E27FC236}">
              <a16:creationId xmlns:a16="http://schemas.microsoft.com/office/drawing/2014/main" id="{00000000-0008-0000-0B00-0000F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44" name="Рисунок 8">
          <a:extLst>
            <a:ext uri="{FF2B5EF4-FFF2-40B4-BE49-F238E27FC236}">
              <a16:creationId xmlns:a16="http://schemas.microsoft.com/office/drawing/2014/main" id="{00000000-0008-0000-0B00-0000F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245" name="Рисунок 9">
          <a:extLst>
            <a:ext uri="{FF2B5EF4-FFF2-40B4-BE49-F238E27FC236}">
              <a16:creationId xmlns:a16="http://schemas.microsoft.com/office/drawing/2014/main" id="{00000000-0008-0000-0B00-0000F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46" name="Рисунок 7">
          <a:extLst>
            <a:ext uri="{FF2B5EF4-FFF2-40B4-BE49-F238E27FC236}">
              <a16:creationId xmlns:a16="http://schemas.microsoft.com/office/drawing/2014/main" id="{00000000-0008-0000-0B00-0000F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47" name="Рисунок 7">
          <a:extLst>
            <a:ext uri="{FF2B5EF4-FFF2-40B4-BE49-F238E27FC236}">
              <a16:creationId xmlns:a16="http://schemas.microsoft.com/office/drawing/2014/main" id="{00000000-0008-0000-0B00-0000F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48" name="Рисунок 7">
          <a:extLst>
            <a:ext uri="{FF2B5EF4-FFF2-40B4-BE49-F238E27FC236}">
              <a16:creationId xmlns:a16="http://schemas.microsoft.com/office/drawing/2014/main" id="{00000000-0008-0000-0B00-0000F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49" name="Рисунок 8">
          <a:extLst>
            <a:ext uri="{FF2B5EF4-FFF2-40B4-BE49-F238E27FC236}">
              <a16:creationId xmlns:a16="http://schemas.microsoft.com/office/drawing/2014/main" id="{00000000-0008-0000-0B00-0000F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50" name="Рисунок 7">
          <a:extLst>
            <a:ext uri="{FF2B5EF4-FFF2-40B4-BE49-F238E27FC236}">
              <a16:creationId xmlns:a16="http://schemas.microsoft.com/office/drawing/2014/main" id="{00000000-0008-0000-0B00-0000F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51" name="Рисунок 7">
          <a:extLst>
            <a:ext uri="{FF2B5EF4-FFF2-40B4-BE49-F238E27FC236}">
              <a16:creationId xmlns:a16="http://schemas.microsoft.com/office/drawing/2014/main" id="{00000000-0008-0000-0B00-0000F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52" name="Рисунок 7">
          <a:extLst>
            <a:ext uri="{FF2B5EF4-FFF2-40B4-BE49-F238E27FC236}">
              <a16:creationId xmlns:a16="http://schemas.microsoft.com/office/drawing/2014/main" id="{00000000-0008-0000-0B00-0000F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53" name="Рисунок 8">
          <a:extLst>
            <a:ext uri="{FF2B5EF4-FFF2-40B4-BE49-F238E27FC236}">
              <a16:creationId xmlns:a16="http://schemas.microsoft.com/office/drawing/2014/main" id="{00000000-0008-0000-0B00-0000F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254" name="Рисунок 9">
          <a:extLst>
            <a:ext uri="{FF2B5EF4-FFF2-40B4-BE49-F238E27FC236}">
              <a16:creationId xmlns:a16="http://schemas.microsoft.com/office/drawing/2014/main" id="{00000000-0008-0000-0B00-0000F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55" name="Рисунок 7">
          <a:extLst>
            <a:ext uri="{FF2B5EF4-FFF2-40B4-BE49-F238E27FC236}">
              <a16:creationId xmlns:a16="http://schemas.microsoft.com/office/drawing/2014/main" id="{00000000-0008-0000-0B00-0000F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56" name="Рисунок 7">
          <a:extLst>
            <a:ext uri="{FF2B5EF4-FFF2-40B4-BE49-F238E27FC236}">
              <a16:creationId xmlns:a16="http://schemas.microsoft.com/office/drawing/2014/main" id="{00000000-0008-0000-0B00-00000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57" name="Рисунок 7">
          <a:extLst>
            <a:ext uri="{FF2B5EF4-FFF2-40B4-BE49-F238E27FC236}">
              <a16:creationId xmlns:a16="http://schemas.microsoft.com/office/drawing/2014/main" id="{00000000-0008-0000-0B00-000001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58" name="Рисунок 8">
          <a:extLst>
            <a:ext uri="{FF2B5EF4-FFF2-40B4-BE49-F238E27FC236}">
              <a16:creationId xmlns:a16="http://schemas.microsoft.com/office/drawing/2014/main" id="{00000000-0008-0000-0B00-000002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59" name="Рисунок 7">
          <a:extLst>
            <a:ext uri="{FF2B5EF4-FFF2-40B4-BE49-F238E27FC236}">
              <a16:creationId xmlns:a16="http://schemas.microsoft.com/office/drawing/2014/main" id="{00000000-0008-0000-0B00-00000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60" name="Рисунок 7">
          <a:extLst>
            <a:ext uri="{FF2B5EF4-FFF2-40B4-BE49-F238E27FC236}">
              <a16:creationId xmlns:a16="http://schemas.microsoft.com/office/drawing/2014/main" id="{00000000-0008-0000-0B00-00000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261" name="Рисунок 8">
          <a:extLst>
            <a:ext uri="{FF2B5EF4-FFF2-40B4-BE49-F238E27FC236}">
              <a16:creationId xmlns:a16="http://schemas.microsoft.com/office/drawing/2014/main" id="{00000000-0008-0000-0B00-000005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262" name="Рисунок 9">
          <a:extLst>
            <a:ext uri="{FF2B5EF4-FFF2-40B4-BE49-F238E27FC236}">
              <a16:creationId xmlns:a16="http://schemas.microsoft.com/office/drawing/2014/main" id="{00000000-0008-0000-0B00-000006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63" name="Рисунок 7">
          <a:extLst>
            <a:ext uri="{FF2B5EF4-FFF2-40B4-BE49-F238E27FC236}">
              <a16:creationId xmlns:a16="http://schemas.microsoft.com/office/drawing/2014/main" id="{00000000-0008-0000-0B00-00000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64" name="Рисунок 7">
          <a:extLst>
            <a:ext uri="{FF2B5EF4-FFF2-40B4-BE49-F238E27FC236}">
              <a16:creationId xmlns:a16="http://schemas.microsoft.com/office/drawing/2014/main" id="{00000000-0008-0000-0B00-00000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65" name="Рисунок 7">
          <a:extLst>
            <a:ext uri="{FF2B5EF4-FFF2-40B4-BE49-F238E27FC236}">
              <a16:creationId xmlns:a16="http://schemas.microsoft.com/office/drawing/2014/main" id="{00000000-0008-0000-0B00-00000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266" name="Рисунок 8">
          <a:extLst>
            <a:ext uri="{FF2B5EF4-FFF2-40B4-BE49-F238E27FC236}">
              <a16:creationId xmlns:a16="http://schemas.microsoft.com/office/drawing/2014/main" id="{00000000-0008-0000-0B00-00000A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67" name="Рисунок 7">
          <a:extLst>
            <a:ext uri="{FF2B5EF4-FFF2-40B4-BE49-F238E27FC236}">
              <a16:creationId xmlns:a16="http://schemas.microsoft.com/office/drawing/2014/main" id="{00000000-0008-0000-0B00-00000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68" name="Рисунок 7">
          <a:extLst>
            <a:ext uri="{FF2B5EF4-FFF2-40B4-BE49-F238E27FC236}">
              <a16:creationId xmlns:a16="http://schemas.microsoft.com/office/drawing/2014/main" id="{00000000-0008-0000-0B00-00000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269" name="Рисунок 8">
          <a:extLst>
            <a:ext uri="{FF2B5EF4-FFF2-40B4-BE49-F238E27FC236}">
              <a16:creationId xmlns:a16="http://schemas.microsoft.com/office/drawing/2014/main" id="{00000000-0008-0000-0B00-00000D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270" name="Рисунок 9">
          <a:extLst>
            <a:ext uri="{FF2B5EF4-FFF2-40B4-BE49-F238E27FC236}">
              <a16:creationId xmlns:a16="http://schemas.microsoft.com/office/drawing/2014/main" id="{00000000-0008-0000-0B00-00000E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71" name="Рисунок 7">
          <a:extLst>
            <a:ext uri="{FF2B5EF4-FFF2-40B4-BE49-F238E27FC236}">
              <a16:creationId xmlns:a16="http://schemas.microsoft.com/office/drawing/2014/main" id="{00000000-0008-0000-0B00-00000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72" name="Рисунок 7">
          <a:extLst>
            <a:ext uri="{FF2B5EF4-FFF2-40B4-BE49-F238E27FC236}">
              <a16:creationId xmlns:a16="http://schemas.microsoft.com/office/drawing/2014/main" id="{00000000-0008-0000-0B00-00001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73" name="Рисунок 7">
          <a:extLst>
            <a:ext uri="{FF2B5EF4-FFF2-40B4-BE49-F238E27FC236}">
              <a16:creationId xmlns:a16="http://schemas.microsoft.com/office/drawing/2014/main" id="{00000000-0008-0000-0B00-000011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274" name="Рисунок 8">
          <a:extLst>
            <a:ext uri="{FF2B5EF4-FFF2-40B4-BE49-F238E27FC236}">
              <a16:creationId xmlns:a16="http://schemas.microsoft.com/office/drawing/2014/main" id="{00000000-0008-0000-0B00-000012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75" name="Рисунок 7">
          <a:extLst>
            <a:ext uri="{FF2B5EF4-FFF2-40B4-BE49-F238E27FC236}">
              <a16:creationId xmlns:a16="http://schemas.microsoft.com/office/drawing/2014/main" id="{00000000-0008-0000-0B00-00001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76" name="Рисунок 7">
          <a:extLst>
            <a:ext uri="{FF2B5EF4-FFF2-40B4-BE49-F238E27FC236}">
              <a16:creationId xmlns:a16="http://schemas.microsoft.com/office/drawing/2014/main" id="{00000000-0008-0000-0B00-00001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77" name="Рисунок 8">
          <a:extLst>
            <a:ext uri="{FF2B5EF4-FFF2-40B4-BE49-F238E27FC236}">
              <a16:creationId xmlns:a16="http://schemas.microsoft.com/office/drawing/2014/main" id="{00000000-0008-0000-0B00-000015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278" name="Рисунок 9">
          <a:extLst>
            <a:ext uri="{FF2B5EF4-FFF2-40B4-BE49-F238E27FC236}">
              <a16:creationId xmlns:a16="http://schemas.microsoft.com/office/drawing/2014/main" id="{00000000-0008-0000-0B00-000016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79" name="Рисунок 7">
          <a:extLst>
            <a:ext uri="{FF2B5EF4-FFF2-40B4-BE49-F238E27FC236}">
              <a16:creationId xmlns:a16="http://schemas.microsoft.com/office/drawing/2014/main" id="{00000000-0008-0000-0B00-00001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80" name="Рисунок 7">
          <a:extLst>
            <a:ext uri="{FF2B5EF4-FFF2-40B4-BE49-F238E27FC236}">
              <a16:creationId xmlns:a16="http://schemas.microsoft.com/office/drawing/2014/main" id="{00000000-0008-0000-0B00-00001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81" name="Рисунок 7">
          <a:extLst>
            <a:ext uri="{FF2B5EF4-FFF2-40B4-BE49-F238E27FC236}">
              <a16:creationId xmlns:a16="http://schemas.microsoft.com/office/drawing/2014/main" id="{00000000-0008-0000-0B00-00001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282" name="Рисунок 8">
          <a:extLst>
            <a:ext uri="{FF2B5EF4-FFF2-40B4-BE49-F238E27FC236}">
              <a16:creationId xmlns:a16="http://schemas.microsoft.com/office/drawing/2014/main" id="{00000000-0008-0000-0B00-00001A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283" name="Рисунок 7">
          <a:extLst>
            <a:ext uri="{FF2B5EF4-FFF2-40B4-BE49-F238E27FC236}">
              <a16:creationId xmlns:a16="http://schemas.microsoft.com/office/drawing/2014/main" id="{00000000-0008-0000-0B00-00001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84" name="Рисунок 7">
          <a:extLst>
            <a:ext uri="{FF2B5EF4-FFF2-40B4-BE49-F238E27FC236}">
              <a16:creationId xmlns:a16="http://schemas.microsoft.com/office/drawing/2014/main" id="{00000000-0008-0000-0B00-00001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285" name="Рисунок 8">
          <a:extLst>
            <a:ext uri="{FF2B5EF4-FFF2-40B4-BE49-F238E27FC236}">
              <a16:creationId xmlns:a16="http://schemas.microsoft.com/office/drawing/2014/main" id="{00000000-0008-0000-0B00-00001D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286" name="Рисунок 9">
          <a:extLst>
            <a:ext uri="{FF2B5EF4-FFF2-40B4-BE49-F238E27FC236}">
              <a16:creationId xmlns:a16="http://schemas.microsoft.com/office/drawing/2014/main" id="{00000000-0008-0000-0B00-00001E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87" name="Рисунок 7">
          <a:extLst>
            <a:ext uri="{FF2B5EF4-FFF2-40B4-BE49-F238E27FC236}">
              <a16:creationId xmlns:a16="http://schemas.microsoft.com/office/drawing/2014/main" id="{00000000-0008-0000-0B00-00001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88" name="Рисунок 7">
          <a:extLst>
            <a:ext uri="{FF2B5EF4-FFF2-40B4-BE49-F238E27FC236}">
              <a16:creationId xmlns:a16="http://schemas.microsoft.com/office/drawing/2014/main" id="{00000000-0008-0000-0B00-00002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89" name="Рисунок 7">
          <a:extLst>
            <a:ext uri="{FF2B5EF4-FFF2-40B4-BE49-F238E27FC236}">
              <a16:creationId xmlns:a16="http://schemas.microsoft.com/office/drawing/2014/main" id="{00000000-0008-0000-0B00-000021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290" name="Рисунок 8">
          <a:extLst>
            <a:ext uri="{FF2B5EF4-FFF2-40B4-BE49-F238E27FC236}">
              <a16:creationId xmlns:a16="http://schemas.microsoft.com/office/drawing/2014/main" id="{00000000-0008-0000-0B00-000022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91" name="Рисунок 7">
          <a:extLst>
            <a:ext uri="{FF2B5EF4-FFF2-40B4-BE49-F238E27FC236}">
              <a16:creationId xmlns:a16="http://schemas.microsoft.com/office/drawing/2014/main" id="{00000000-0008-0000-0B00-00002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92" name="Рисунок 7">
          <a:extLst>
            <a:ext uri="{FF2B5EF4-FFF2-40B4-BE49-F238E27FC236}">
              <a16:creationId xmlns:a16="http://schemas.microsoft.com/office/drawing/2014/main" id="{00000000-0008-0000-0B00-00002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293" name="Рисунок 8">
          <a:extLst>
            <a:ext uri="{FF2B5EF4-FFF2-40B4-BE49-F238E27FC236}">
              <a16:creationId xmlns:a16="http://schemas.microsoft.com/office/drawing/2014/main" id="{00000000-0008-0000-0B00-000025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294" name="Рисунок 9">
          <a:extLst>
            <a:ext uri="{FF2B5EF4-FFF2-40B4-BE49-F238E27FC236}">
              <a16:creationId xmlns:a16="http://schemas.microsoft.com/office/drawing/2014/main" id="{00000000-0008-0000-0B00-000026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95" name="Рисунок 7">
          <a:extLst>
            <a:ext uri="{FF2B5EF4-FFF2-40B4-BE49-F238E27FC236}">
              <a16:creationId xmlns:a16="http://schemas.microsoft.com/office/drawing/2014/main" id="{00000000-0008-0000-0B00-00002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96" name="Рисунок 7">
          <a:extLst>
            <a:ext uri="{FF2B5EF4-FFF2-40B4-BE49-F238E27FC236}">
              <a16:creationId xmlns:a16="http://schemas.microsoft.com/office/drawing/2014/main" id="{00000000-0008-0000-0B00-00002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97" name="Рисунок 7">
          <a:extLst>
            <a:ext uri="{FF2B5EF4-FFF2-40B4-BE49-F238E27FC236}">
              <a16:creationId xmlns:a16="http://schemas.microsoft.com/office/drawing/2014/main" id="{00000000-0008-0000-0B00-00002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298" name="Рисунок 8">
          <a:extLst>
            <a:ext uri="{FF2B5EF4-FFF2-40B4-BE49-F238E27FC236}">
              <a16:creationId xmlns:a16="http://schemas.microsoft.com/office/drawing/2014/main" id="{00000000-0008-0000-0B00-00002A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299" name="Рисунок 7">
          <a:extLst>
            <a:ext uri="{FF2B5EF4-FFF2-40B4-BE49-F238E27FC236}">
              <a16:creationId xmlns:a16="http://schemas.microsoft.com/office/drawing/2014/main" id="{00000000-0008-0000-0B00-00002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00" name="Рисунок 7">
          <a:extLst>
            <a:ext uri="{FF2B5EF4-FFF2-40B4-BE49-F238E27FC236}">
              <a16:creationId xmlns:a16="http://schemas.microsoft.com/office/drawing/2014/main" id="{00000000-0008-0000-0B00-00002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01" name="Рисунок 8">
          <a:extLst>
            <a:ext uri="{FF2B5EF4-FFF2-40B4-BE49-F238E27FC236}">
              <a16:creationId xmlns:a16="http://schemas.microsoft.com/office/drawing/2014/main" id="{00000000-0008-0000-0B00-00002D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302" name="Рисунок 9">
          <a:extLst>
            <a:ext uri="{FF2B5EF4-FFF2-40B4-BE49-F238E27FC236}">
              <a16:creationId xmlns:a16="http://schemas.microsoft.com/office/drawing/2014/main" id="{00000000-0008-0000-0B00-00002E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03" name="Рисунок 7">
          <a:extLst>
            <a:ext uri="{FF2B5EF4-FFF2-40B4-BE49-F238E27FC236}">
              <a16:creationId xmlns:a16="http://schemas.microsoft.com/office/drawing/2014/main" id="{00000000-0008-0000-0B00-00002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04" name="Рисунок 7">
          <a:extLst>
            <a:ext uri="{FF2B5EF4-FFF2-40B4-BE49-F238E27FC236}">
              <a16:creationId xmlns:a16="http://schemas.microsoft.com/office/drawing/2014/main" id="{00000000-0008-0000-0B00-00003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05" name="Рисунок 7">
          <a:extLst>
            <a:ext uri="{FF2B5EF4-FFF2-40B4-BE49-F238E27FC236}">
              <a16:creationId xmlns:a16="http://schemas.microsoft.com/office/drawing/2014/main" id="{00000000-0008-0000-0B00-000031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06" name="Рисунок 8">
          <a:extLst>
            <a:ext uri="{FF2B5EF4-FFF2-40B4-BE49-F238E27FC236}">
              <a16:creationId xmlns:a16="http://schemas.microsoft.com/office/drawing/2014/main" id="{00000000-0008-0000-0B00-000032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07" name="Рисунок 7">
          <a:extLst>
            <a:ext uri="{FF2B5EF4-FFF2-40B4-BE49-F238E27FC236}">
              <a16:creationId xmlns:a16="http://schemas.microsoft.com/office/drawing/2014/main" id="{00000000-0008-0000-0B00-00003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08" name="Рисунок 7">
          <a:extLst>
            <a:ext uri="{FF2B5EF4-FFF2-40B4-BE49-F238E27FC236}">
              <a16:creationId xmlns:a16="http://schemas.microsoft.com/office/drawing/2014/main" id="{00000000-0008-0000-0B00-00003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09" name="Рисунок 8">
          <a:extLst>
            <a:ext uri="{FF2B5EF4-FFF2-40B4-BE49-F238E27FC236}">
              <a16:creationId xmlns:a16="http://schemas.microsoft.com/office/drawing/2014/main" id="{00000000-0008-0000-0B00-000035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310" name="Рисунок 9">
          <a:extLst>
            <a:ext uri="{FF2B5EF4-FFF2-40B4-BE49-F238E27FC236}">
              <a16:creationId xmlns:a16="http://schemas.microsoft.com/office/drawing/2014/main" id="{00000000-0008-0000-0B00-000036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11" name="Рисунок 7">
          <a:extLst>
            <a:ext uri="{FF2B5EF4-FFF2-40B4-BE49-F238E27FC236}">
              <a16:creationId xmlns:a16="http://schemas.microsoft.com/office/drawing/2014/main" id="{00000000-0008-0000-0B00-00003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12" name="Рисунок 7">
          <a:extLst>
            <a:ext uri="{FF2B5EF4-FFF2-40B4-BE49-F238E27FC236}">
              <a16:creationId xmlns:a16="http://schemas.microsoft.com/office/drawing/2014/main" id="{00000000-0008-0000-0B00-00003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13" name="Рисунок 7">
          <a:extLst>
            <a:ext uri="{FF2B5EF4-FFF2-40B4-BE49-F238E27FC236}">
              <a16:creationId xmlns:a16="http://schemas.microsoft.com/office/drawing/2014/main" id="{00000000-0008-0000-0B00-00003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14" name="Рисунок 8">
          <a:extLst>
            <a:ext uri="{FF2B5EF4-FFF2-40B4-BE49-F238E27FC236}">
              <a16:creationId xmlns:a16="http://schemas.microsoft.com/office/drawing/2014/main" id="{00000000-0008-0000-0B00-00003A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15" name="Рисунок 7">
          <a:extLst>
            <a:ext uri="{FF2B5EF4-FFF2-40B4-BE49-F238E27FC236}">
              <a16:creationId xmlns:a16="http://schemas.microsoft.com/office/drawing/2014/main" id="{00000000-0008-0000-0B00-00003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16" name="Рисунок 7">
          <a:extLst>
            <a:ext uri="{FF2B5EF4-FFF2-40B4-BE49-F238E27FC236}">
              <a16:creationId xmlns:a16="http://schemas.microsoft.com/office/drawing/2014/main" id="{00000000-0008-0000-0B00-00003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17" name="Рисунок 8">
          <a:extLst>
            <a:ext uri="{FF2B5EF4-FFF2-40B4-BE49-F238E27FC236}">
              <a16:creationId xmlns:a16="http://schemas.microsoft.com/office/drawing/2014/main" id="{00000000-0008-0000-0B00-00003D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318" name="Рисунок 9">
          <a:extLst>
            <a:ext uri="{FF2B5EF4-FFF2-40B4-BE49-F238E27FC236}">
              <a16:creationId xmlns:a16="http://schemas.microsoft.com/office/drawing/2014/main" id="{00000000-0008-0000-0B00-00003E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19" name="Рисунок 7">
          <a:extLst>
            <a:ext uri="{FF2B5EF4-FFF2-40B4-BE49-F238E27FC236}">
              <a16:creationId xmlns:a16="http://schemas.microsoft.com/office/drawing/2014/main" id="{00000000-0008-0000-0B00-00003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20" name="Рисунок 7">
          <a:extLst>
            <a:ext uri="{FF2B5EF4-FFF2-40B4-BE49-F238E27FC236}">
              <a16:creationId xmlns:a16="http://schemas.microsoft.com/office/drawing/2014/main" id="{00000000-0008-0000-0B00-00004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21" name="Рисунок 7">
          <a:extLst>
            <a:ext uri="{FF2B5EF4-FFF2-40B4-BE49-F238E27FC236}">
              <a16:creationId xmlns:a16="http://schemas.microsoft.com/office/drawing/2014/main" id="{00000000-0008-0000-0B00-000041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22" name="Рисунок 8">
          <a:extLst>
            <a:ext uri="{FF2B5EF4-FFF2-40B4-BE49-F238E27FC236}">
              <a16:creationId xmlns:a16="http://schemas.microsoft.com/office/drawing/2014/main" id="{00000000-0008-0000-0B00-000042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23" name="Рисунок 7">
          <a:extLst>
            <a:ext uri="{FF2B5EF4-FFF2-40B4-BE49-F238E27FC236}">
              <a16:creationId xmlns:a16="http://schemas.microsoft.com/office/drawing/2014/main" id="{00000000-0008-0000-0B00-00004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24" name="Рисунок 7">
          <a:extLst>
            <a:ext uri="{FF2B5EF4-FFF2-40B4-BE49-F238E27FC236}">
              <a16:creationId xmlns:a16="http://schemas.microsoft.com/office/drawing/2014/main" id="{00000000-0008-0000-0B00-00004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25" name="Рисунок 8">
          <a:extLst>
            <a:ext uri="{FF2B5EF4-FFF2-40B4-BE49-F238E27FC236}">
              <a16:creationId xmlns:a16="http://schemas.microsoft.com/office/drawing/2014/main" id="{00000000-0008-0000-0B00-000045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326" name="Рисунок 9">
          <a:extLst>
            <a:ext uri="{FF2B5EF4-FFF2-40B4-BE49-F238E27FC236}">
              <a16:creationId xmlns:a16="http://schemas.microsoft.com/office/drawing/2014/main" id="{00000000-0008-0000-0B00-000046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27" name="Рисунок 7">
          <a:extLst>
            <a:ext uri="{FF2B5EF4-FFF2-40B4-BE49-F238E27FC236}">
              <a16:creationId xmlns:a16="http://schemas.microsoft.com/office/drawing/2014/main" id="{00000000-0008-0000-0B00-00004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28" name="Рисунок 7">
          <a:extLst>
            <a:ext uri="{FF2B5EF4-FFF2-40B4-BE49-F238E27FC236}">
              <a16:creationId xmlns:a16="http://schemas.microsoft.com/office/drawing/2014/main" id="{00000000-0008-0000-0B00-00004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29" name="Рисунок 7">
          <a:extLst>
            <a:ext uri="{FF2B5EF4-FFF2-40B4-BE49-F238E27FC236}">
              <a16:creationId xmlns:a16="http://schemas.microsoft.com/office/drawing/2014/main" id="{00000000-0008-0000-0B00-00004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30" name="Рисунок 8">
          <a:extLst>
            <a:ext uri="{FF2B5EF4-FFF2-40B4-BE49-F238E27FC236}">
              <a16:creationId xmlns:a16="http://schemas.microsoft.com/office/drawing/2014/main" id="{00000000-0008-0000-0B00-00004A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31" name="Рисунок 7">
          <a:extLst>
            <a:ext uri="{FF2B5EF4-FFF2-40B4-BE49-F238E27FC236}">
              <a16:creationId xmlns:a16="http://schemas.microsoft.com/office/drawing/2014/main" id="{00000000-0008-0000-0B00-00004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771525</xdr:colOff>
      <xdr:row>62</xdr:row>
      <xdr:rowOff>123825</xdr:rowOff>
    </xdr:from>
    <xdr:to>
      <xdr:col>2</xdr:col>
      <xdr:colOff>1657350</xdr:colOff>
      <xdr:row>62</xdr:row>
      <xdr:rowOff>1038225</xdr:rowOff>
    </xdr:to>
    <xdr:pic>
      <xdr:nvPicPr>
        <xdr:cNvPr id="336" name="Рисунок 378" descr="C:\Users\saltanov\AppData\Local\Temp\SNAGHTML1d4bb3c.PNG">
          <a:hlinkClick xmlns:r="http://schemas.openxmlformats.org/officeDocument/2006/relationships" r:id="rId14"/>
          <a:extLst>
            <a:ext uri="{FF2B5EF4-FFF2-40B4-BE49-F238E27FC236}">
              <a16:creationId xmlns:a16="http://schemas.microsoft.com/office/drawing/2014/main" id="{00000000-0008-0000-0B00-00005001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a:ext>
          </a:extLst>
        </a:blip>
        <a:srcRect/>
        <a:stretch>
          <a:fillRect/>
        </a:stretch>
      </xdr:blipFill>
      <xdr:spPr bwMode="auto">
        <a:xfrm>
          <a:off x="2619375" y="76371450"/>
          <a:ext cx="8858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781050</xdr:colOff>
      <xdr:row>65</xdr:row>
      <xdr:rowOff>161925</xdr:rowOff>
    </xdr:from>
    <xdr:to>
      <xdr:col>2</xdr:col>
      <xdr:colOff>1714500</xdr:colOff>
      <xdr:row>65</xdr:row>
      <xdr:rowOff>962025</xdr:rowOff>
    </xdr:to>
    <xdr:pic>
      <xdr:nvPicPr>
        <xdr:cNvPr id="338" name="Рисунок 378" descr="C:\Users\saltanov\AppData\Local\Temp\SNAGHTML9ee6c8.PNG">
          <a:hlinkClick xmlns:r="http://schemas.openxmlformats.org/officeDocument/2006/relationships" r:id="rId16"/>
          <a:extLst>
            <a:ext uri="{FF2B5EF4-FFF2-40B4-BE49-F238E27FC236}">
              <a16:creationId xmlns:a16="http://schemas.microsoft.com/office/drawing/2014/main" id="{00000000-0008-0000-0B00-00005201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a:ext>
          </a:extLst>
        </a:blip>
        <a:srcRect/>
        <a:stretch>
          <a:fillRect/>
        </a:stretch>
      </xdr:blipFill>
      <xdr:spPr bwMode="auto">
        <a:xfrm>
          <a:off x="2628900" y="79838550"/>
          <a:ext cx="9334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38</xdr:row>
      <xdr:rowOff>0</xdr:rowOff>
    </xdr:from>
    <xdr:to>
      <xdr:col>2</xdr:col>
      <xdr:colOff>590550</xdr:colOff>
      <xdr:row>39</xdr:row>
      <xdr:rowOff>9525</xdr:rowOff>
    </xdr:to>
    <xdr:pic>
      <xdr:nvPicPr>
        <xdr:cNvPr id="339" name="Рисунок 7">
          <a:extLst>
            <a:ext uri="{FF2B5EF4-FFF2-40B4-BE49-F238E27FC236}">
              <a16:creationId xmlns:a16="http://schemas.microsoft.com/office/drawing/2014/main" id="{00000000-0008-0000-0B00-00005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479488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742950</xdr:colOff>
      <xdr:row>81</xdr:row>
      <xdr:rowOff>200025</xdr:rowOff>
    </xdr:from>
    <xdr:to>
      <xdr:col>2</xdr:col>
      <xdr:colOff>1676400</xdr:colOff>
      <xdr:row>81</xdr:row>
      <xdr:rowOff>962025</xdr:rowOff>
    </xdr:to>
    <xdr:pic>
      <xdr:nvPicPr>
        <xdr:cNvPr id="340" name="Рисунок 383" descr="C:\Users\saltanov\AppData\Local\Temp\SNAGHTMLd5f0d7.PNG">
          <a:hlinkClick xmlns:r="http://schemas.openxmlformats.org/officeDocument/2006/relationships" r:id="rId18"/>
          <a:extLst>
            <a:ext uri="{FF2B5EF4-FFF2-40B4-BE49-F238E27FC236}">
              <a16:creationId xmlns:a16="http://schemas.microsoft.com/office/drawing/2014/main" id="{00000000-0008-0000-0B00-00005401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2590800" y="96345375"/>
          <a:ext cx="933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21</xdr:row>
      <xdr:rowOff>47625</xdr:rowOff>
    </xdr:from>
    <xdr:to>
      <xdr:col>2</xdr:col>
      <xdr:colOff>1676400</xdr:colOff>
      <xdr:row>21</xdr:row>
      <xdr:rowOff>1098659</xdr:rowOff>
    </xdr:to>
    <xdr:pic>
      <xdr:nvPicPr>
        <xdr:cNvPr id="341" name="Рисунок 157" descr="C:\Users\saltanov\AppData\Local\Temp\SNAGHTML24751ea0.PNG">
          <a:hlinkClick xmlns:r="http://schemas.openxmlformats.org/officeDocument/2006/relationships" r:id="rId20"/>
          <a:extLst>
            <a:ext uri="{FF2B5EF4-FFF2-40B4-BE49-F238E27FC236}">
              <a16:creationId xmlns:a16="http://schemas.microsoft.com/office/drawing/2014/main" id="{00000000-0008-0000-0B00-00005501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a:ext>
          </a:extLst>
        </a:blip>
        <a:srcRect/>
        <a:stretch>
          <a:fillRect/>
        </a:stretch>
      </xdr:blipFill>
      <xdr:spPr bwMode="auto">
        <a:xfrm>
          <a:off x="2609850" y="18659475"/>
          <a:ext cx="914400" cy="1051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32</xdr:row>
      <xdr:rowOff>57150</xdr:rowOff>
    </xdr:from>
    <xdr:to>
      <xdr:col>2</xdr:col>
      <xdr:colOff>1666875</xdr:colOff>
      <xdr:row>32</xdr:row>
      <xdr:rowOff>1086835</xdr:rowOff>
    </xdr:to>
    <xdr:pic>
      <xdr:nvPicPr>
        <xdr:cNvPr id="342" name="Рисунок 157" descr="C:\Users\saltanov\AppData\Local\Temp\SNAGHTML24751ea0.PNG">
          <a:hlinkClick xmlns:r="http://schemas.openxmlformats.org/officeDocument/2006/relationships" r:id="rId21"/>
          <a:extLst>
            <a:ext uri="{FF2B5EF4-FFF2-40B4-BE49-F238E27FC236}">
              <a16:creationId xmlns:a16="http://schemas.microsoft.com/office/drawing/2014/main" id="{00000000-0008-0000-0B00-00005601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a:ext>
          </a:extLst>
        </a:blip>
        <a:srcRect/>
        <a:stretch>
          <a:fillRect/>
        </a:stretch>
      </xdr:blipFill>
      <xdr:spPr bwMode="auto">
        <a:xfrm>
          <a:off x="2609850" y="33528000"/>
          <a:ext cx="904875" cy="102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43" name="Рисунок 7">
          <a:extLst>
            <a:ext uri="{FF2B5EF4-FFF2-40B4-BE49-F238E27FC236}">
              <a16:creationId xmlns:a16="http://schemas.microsoft.com/office/drawing/2014/main" id="{00000000-0008-0000-0B00-00005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44" name="Рисунок 7">
          <a:extLst>
            <a:ext uri="{FF2B5EF4-FFF2-40B4-BE49-F238E27FC236}">
              <a16:creationId xmlns:a16="http://schemas.microsoft.com/office/drawing/2014/main" id="{00000000-0008-0000-0B00-00005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45" name="Рисунок 8">
          <a:extLst>
            <a:ext uri="{FF2B5EF4-FFF2-40B4-BE49-F238E27FC236}">
              <a16:creationId xmlns:a16="http://schemas.microsoft.com/office/drawing/2014/main" id="{00000000-0008-0000-0B00-00005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346" name="Рисунок 9">
          <a:extLst>
            <a:ext uri="{FF2B5EF4-FFF2-40B4-BE49-F238E27FC236}">
              <a16:creationId xmlns:a16="http://schemas.microsoft.com/office/drawing/2014/main" id="{00000000-0008-0000-0B00-00005A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47" name="Рисунок 7">
          <a:extLst>
            <a:ext uri="{FF2B5EF4-FFF2-40B4-BE49-F238E27FC236}">
              <a16:creationId xmlns:a16="http://schemas.microsoft.com/office/drawing/2014/main" id="{00000000-0008-0000-0B00-00005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48" name="Рисунок 7">
          <a:extLst>
            <a:ext uri="{FF2B5EF4-FFF2-40B4-BE49-F238E27FC236}">
              <a16:creationId xmlns:a16="http://schemas.microsoft.com/office/drawing/2014/main" id="{00000000-0008-0000-0B00-00005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49" name="Рисунок 7">
          <a:extLst>
            <a:ext uri="{FF2B5EF4-FFF2-40B4-BE49-F238E27FC236}">
              <a16:creationId xmlns:a16="http://schemas.microsoft.com/office/drawing/2014/main" id="{00000000-0008-0000-0B00-00005D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50" name="Рисунок 8">
          <a:extLst>
            <a:ext uri="{FF2B5EF4-FFF2-40B4-BE49-F238E27FC236}">
              <a16:creationId xmlns:a16="http://schemas.microsoft.com/office/drawing/2014/main" id="{00000000-0008-0000-0B00-00005E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51" name="Рисунок 7">
          <a:extLst>
            <a:ext uri="{FF2B5EF4-FFF2-40B4-BE49-F238E27FC236}">
              <a16:creationId xmlns:a16="http://schemas.microsoft.com/office/drawing/2014/main" id="{00000000-0008-0000-0B00-00005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52" name="Рисунок 7">
          <a:extLst>
            <a:ext uri="{FF2B5EF4-FFF2-40B4-BE49-F238E27FC236}">
              <a16:creationId xmlns:a16="http://schemas.microsoft.com/office/drawing/2014/main" id="{00000000-0008-0000-0B00-00006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53" name="Рисунок 8">
          <a:extLst>
            <a:ext uri="{FF2B5EF4-FFF2-40B4-BE49-F238E27FC236}">
              <a16:creationId xmlns:a16="http://schemas.microsoft.com/office/drawing/2014/main" id="{00000000-0008-0000-0B00-00006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354" name="Рисунок 9">
          <a:extLst>
            <a:ext uri="{FF2B5EF4-FFF2-40B4-BE49-F238E27FC236}">
              <a16:creationId xmlns:a16="http://schemas.microsoft.com/office/drawing/2014/main" id="{00000000-0008-0000-0B00-000062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55" name="Рисунок 7">
          <a:extLst>
            <a:ext uri="{FF2B5EF4-FFF2-40B4-BE49-F238E27FC236}">
              <a16:creationId xmlns:a16="http://schemas.microsoft.com/office/drawing/2014/main" id="{00000000-0008-0000-0B00-00006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56" name="Рисунок 7">
          <a:extLst>
            <a:ext uri="{FF2B5EF4-FFF2-40B4-BE49-F238E27FC236}">
              <a16:creationId xmlns:a16="http://schemas.microsoft.com/office/drawing/2014/main" id="{00000000-0008-0000-0B00-00006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57" name="Рисунок 7">
          <a:extLst>
            <a:ext uri="{FF2B5EF4-FFF2-40B4-BE49-F238E27FC236}">
              <a16:creationId xmlns:a16="http://schemas.microsoft.com/office/drawing/2014/main" id="{00000000-0008-0000-0B00-000065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58" name="Рисунок 8">
          <a:extLst>
            <a:ext uri="{FF2B5EF4-FFF2-40B4-BE49-F238E27FC236}">
              <a16:creationId xmlns:a16="http://schemas.microsoft.com/office/drawing/2014/main" id="{00000000-0008-0000-0B00-000066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59" name="Рисунок 7">
          <a:extLst>
            <a:ext uri="{FF2B5EF4-FFF2-40B4-BE49-F238E27FC236}">
              <a16:creationId xmlns:a16="http://schemas.microsoft.com/office/drawing/2014/main" id="{00000000-0008-0000-0B00-00006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60" name="Рисунок 7">
          <a:extLst>
            <a:ext uri="{FF2B5EF4-FFF2-40B4-BE49-F238E27FC236}">
              <a16:creationId xmlns:a16="http://schemas.microsoft.com/office/drawing/2014/main" id="{00000000-0008-0000-0B00-00006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61" name="Рисунок 8">
          <a:extLst>
            <a:ext uri="{FF2B5EF4-FFF2-40B4-BE49-F238E27FC236}">
              <a16:creationId xmlns:a16="http://schemas.microsoft.com/office/drawing/2014/main" id="{00000000-0008-0000-0B00-00006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362" name="Рисунок 9">
          <a:extLst>
            <a:ext uri="{FF2B5EF4-FFF2-40B4-BE49-F238E27FC236}">
              <a16:creationId xmlns:a16="http://schemas.microsoft.com/office/drawing/2014/main" id="{00000000-0008-0000-0B00-00006A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63" name="Рисунок 7">
          <a:extLst>
            <a:ext uri="{FF2B5EF4-FFF2-40B4-BE49-F238E27FC236}">
              <a16:creationId xmlns:a16="http://schemas.microsoft.com/office/drawing/2014/main" id="{00000000-0008-0000-0B00-00006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64" name="Рисунок 7">
          <a:extLst>
            <a:ext uri="{FF2B5EF4-FFF2-40B4-BE49-F238E27FC236}">
              <a16:creationId xmlns:a16="http://schemas.microsoft.com/office/drawing/2014/main" id="{00000000-0008-0000-0B00-00006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65" name="Рисунок 7">
          <a:extLst>
            <a:ext uri="{FF2B5EF4-FFF2-40B4-BE49-F238E27FC236}">
              <a16:creationId xmlns:a16="http://schemas.microsoft.com/office/drawing/2014/main" id="{00000000-0008-0000-0B00-00006D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66" name="Рисунок 8">
          <a:extLst>
            <a:ext uri="{FF2B5EF4-FFF2-40B4-BE49-F238E27FC236}">
              <a16:creationId xmlns:a16="http://schemas.microsoft.com/office/drawing/2014/main" id="{00000000-0008-0000-0B00-00006E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67" name="Рисунок 7">
          <a:extLst>
            <a:ext uri="{FF2B5EF4-FFF2-40B4-BE49-F238E27FC236}">
              <a16:creationId xmlns:a16="http://schemas.microsoft.com/office/drawing/2014/main" id="{00000000-0008-0000-0B00-00006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68" name="Рисунок 7">
          <a:extLst>
            <a:ext uri="{FF2B5EF4-FFF2-40B4-BE49-F238E27FC236}">
              <a16:creationId xmlns:a16="http://schemas.microsoft.com/office/drawing/2014/main" id="{00000000-0008-0000-0B00-00007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69" name="Рисунок 8">
          <a:extLst>
            <a:ext uri="{FF2B5EF4-FFF2-40B4-BE49-F238E27FC236}">
              <a16:creationId xmlns:a16="http://schemas.microsoft.com/office/drawing/2014/main" id="{00000000-0008-0000-0B00-00007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72</xdr:row>
      <xdr:rowOff>0</xdr:rowOff>
    </xdr:from>
    <xdr:to>
      <xdr:col>2</xdr:col>
      <xdr:colOff>552450</xdr:colOff>
      <xdr:row>72</xdr:row>
      <xdr:rowOff>809625</xdr:rowOff>
    </xdr:to>
    <xdr:pic>
      <xdr:nvPicPr>
        <xdr:cNvPr id="370" name="Рисунок 9">
          <a:extLst>
            <a:ext uri="{FF2B5EF4-FFF2-40B4-BE49-F238E27FC236}">
              <a16:creationId xmlns:a16="http://schemas.microsoft.com/office/drawing/2014/main" id="{00000000-0008-0000-0B00-000072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71" name="Рисунок 7">
          <a:extLst>
            <a:ext uri="{FF2B5EF4-FFF2-40B4-BE49-F238E27FC236}">
              <a16:creationId xmlns:a16="http://schemas.microsoft.com/office/drawing/2014/main" id="{00000000-0008-0000-0B00-00007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72" name="Рисунок 7">
          <a:extLst>
            <a:ext uri="{FF2B5EF4-FFF2-40B4-BE49-F238E27FC236}">
              <a16:creationId xmlns:a16="http://schemas.microsoft.com/office/drawing/2014/main" id="{00000000-0008-0000-0B00-00007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73" name="Рисунок 7">
          <a:extLst>
            <a:ext uri="{FF2B5EF4-FFF2-40B4-BE49-F238E27FC236}">
              <a16:creationId xmlns:a16="http://schemas.microsoft.com/office/drawing/2014/main" id="{00000000-0008-0000-0B00-000075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72</xdr:row>
      <xdr:rowOff>0</xdr:rowOff>
    </xdr:from>
    <xdr:to>
      <xdr:col>2</xdr:col>
      <xdr:colOff>704850</xdr:colOff>
      <xdr:row>72</xdr:row>
      <xdr:rowOff>809625</xdr:rowOff>
    </xdr:to>
    <xdr:pic>
      <xdr:nvPicPr>
        <xdr:cNvPr id="374" name="Рисунок 8">
          <a:extLst>
            <a:ext uri="{FF2B5EF4-FFF2-40B4-BE49-F238E27FC236}">
              <a16:creationId xmlns:a16="http://schemas.microsoft.com/office/drawing/2014/main" id="{00000000-0008-0000-0B00-000076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72</xdr:row>
      <xdr:rowOff>0</xdr:rowOff>
    </xdr:from>
    <xdr:to>
      <xdr:col>2</xdr:col>
      <xdr:colOff>590550</xdr:colOff>
      <xdr:row>72</xdr:row>
      <xdr:rowOff>809625</xdr:rowOff>
    </xdr:to>
    <xdr:pic>
      <xdr:nvPicPr>
        <xdr:cNvPr id="375" name="Рисунок 7">
          <a:extLst>
            <a:ext uri="{FF2B5EF4-FFF2-40B4-BE49-F238E27FC236}">
              <a16:creationId xmlns:a16="http://schemas.microsoft.com/office/drawing/2014/main" id="{00000000-0008-0000-0B00-00007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76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76" name="Рисунок 7">
          <a:extLst>
            <a:ext uri="{FF2B5EF4-FFF2-40B4-BE49-F238E27FC236}">
              <a16:creationId xmlns:a16="http://schemas.microsoft.com/office/drawing/2014/main" id="{00000000-0008-0000-0B00-00007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77" name="Рисунок 8">
          <a:extLst>
            <a:ext uri="{FF2B5EF4-FFF2-40B4-BE49-F238E27FC236}">
              <a16:creationId xmlns:a16="http://schemas.microsoft.com/office/drawing/2014/main" id="{00000000-0008-0000-0B00-00007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378" name="Рисунок 9">
          <a:extLst>
            <a:ext uri="{FF2B5EF4-FFF2-40B4-BE49-F238E27FC236}">
              <a16:creationId xmlns:a16="http://schemas.microsoft.com/office/drawing/2014/main" id="{00000000-0008-0000-0B00-00007A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79" name="Рисунок 7">
          <a:extLst>
            <a:ext uri="{FF2B5EF4-FFF2-40B4-BE49-F238E27FC236}">
              <a16:creationId xmlns:a16="http://schemas.microsoft.com/office/drawing/2014/main" id="{00000000-0008-0000-0B00-00007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80" name="Рисунок 7">
          <a:extLst>
            <a:ext uri="{FF2B5EF4-FFF2-40B4-BE49-F238E27FC236}">
              <a16:creationId xmlns:a16="http://schemas.microsoft.com/office/drawing/2014/main" id="{00000000-0008-0000-0B00-00007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81" name="Рисунок 7">
          <a:extLst>
            <a:ext uri="{FF2B5EF4-FFF2-40B4-BE49-F238E27FC236}">
              <a16:creationId xmlns:a16="http://schemas.microsoft.com/office/drawing/2014/main" id="{00000000-0008-0000-0B00-00007D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82" name="Рисунок 8">
          <a:extLst>
            <a:ext uri="{FF2B5EF4-FFF2-40B4-BE49-F238E27FC236}">
              <a16:creationId xmlns:a16="http://schemas.microsoft.com/office/drawing/2014/main" id="{00000000-0008-0000-0B00-00007E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83" name="Рисунок 7">
          <a:extLst>
            <a:ext uri="{FF2B5EF4-FFF2-40B4-BE49-F238E27FC236}">
              <a16:creationId xmlns:a16="http://schemas.microsoft.com/office/drawing/2014/main" id="{00000000-0008-0000-0B00-00007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84" name="Рисунок 7">
          <a:extLst>
            <a:ext uri="{FF2B5EF4-FFF2-40B4-BE49-F238E27FC236}">
              <a16:creationId xmlns:a16="http://schemas.microsoft.com/office/drawing/2014/main" id="{00000000-0008-0000-0B00-00008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85" name="Рисунок 8">
          <a:extLst>
            <a:ext uri="{FF2B5EF4-FFF2-40B4-BE49-F238E27FC236}">
              <a16:creationId xmlns:a16="http://schemas.microsoft.com/office/drawing/2014/main" id="{00000000-0008-0000-0B00-00008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386" name="Рисунок 9">
          <a:extLst>
            <a:ext uri="{FF2B5EF4-FFF2-40B4-BE49-F238E27FC236}">
              <a16:creationId xmlns:a16="http://schemas.microsoft.com/office/drawing/2014/main" id="{00000000-0008-0000-0B00-000082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87" name="Рисунок 7">
          <a:extLst>
            <a:ext uri="{FF2B5EF4-FFF2-40B4-BE49-F238E27FC236}">
              <a16:creationId xmlns:a16="http://schemas.microsoft.com/office/drawing/2014/main" id="{00000000-0008-0000-0B00-00008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88" name="Рисунок 7">
          <a:extLst>
            <a:ext uri="{FF2B5EF4-FFF2-40B4-BE49-F238E27FC236}">
              <a16:creationId xmlns:a16="http://schemas.microsoft.com/office/drawing/2014/main" id="{00000000-0008-0000-0B00-00008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89" name="Рисунок 7">
          <a:extLst>
            <a:ext uri="{FF2B5EF4-FFF2-40B4-BE49-F238E27FC236}">
              <a16:creationId xmlns:a16="http://schemas.microsoft.com/office/drawing/2014/main" id="{00000000-0008-0000-0B00-000085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90" name="Рисунок 8">
          <a:extLst>
            <a:ext uri="{FF2B5EF4-FFF2-40B4-BE49-F238E27FC236}">
              <a16:creationId xmlns:a16="http://schemas.microsoft.com/office/drawing/2014/main" id="{00000000-0008-0000-0B00-000086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91" name="Рисунок 7">
          <a:extLst>
            <a:ext uri="{FF2B5EF4-FFF2-40B4-BE49-F238E27FC236}">
              <a16:creationId xmlns:a16="http://schemas.microsoft.com/office/drawing/2014/main" id="{00000000-0008-0000-0B00-00008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92" name="Рисунок 7">
          <a:extLst>
            <a:ext uri="{FF2B5EF4-FFF2-40B4-BE49-F238E27FC236}">
              <a16:creationId xmlns:a16="http://schemas.microsoft.com/office/drawing/2014/main" id="{00000000-0008-0000-0B00-00008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93" name="Рисунок 8">
          <a:extLst>
            <a:ext uri="{FF2B5EF4-FFF2-40B4-BE49-F238E27FC236}">
              <a16:creationId xmlns:a16="http://schemas.microsoft.com/office/drawing/2014/main" id="{00000000-0008-0000-0B00-00008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394" name="Рисунок 9">
          <a:extLst>
            <a:ext uri="{FF2B5EF4-FFF2-40B4-BE49-F238E27FC236}">
              <a16:creationId xmlns:a16="http://schemas.microsoft.com/office/drawing/2014/main" id="{00000000-0008-0000-0B00-00008A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95" name="Рисунок 7">
          <a:extLst>
            <a:ext uri="{FF2B5EF4-FFF2-40B4-BE49-F238E27FC236}">
              <a16:creationId xmlns:a16="http://schemas.microsoft.com/office/drawing/2014/main" id="{00000000-0008-0000-0B00-00008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96" name="Рисунок 7">
          <a:extLst>
            <a:ext uri="{FF2B5EF4-FFF2-40B4-BE49-F238E27FC236}">
              <a16:creationId xmlns:a16="http://schemas.microsoft.com/office/drawing/2014/main" id="{00000000-0008-0000-0B00-00008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97" name="Рисунок 7">
          <a:extLst>
            <a:ext uri="{FF2B5EF4-FFF2-40B4-BE49-F238E27FC236}">
              <a16:creationId xmlns:a16="http://schemas.microsoft.com/office/drawing/2014/main" id="{00000000-0008-0000-0B00-00008D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398" name="Рисунок 8">
          <a:extLst>
            <a:ext uri="{FF2B5EF4-FFF2-40B4-BE49-F238E27FC236}">
              <a16:creationId xmlns:a16="http://schemas.microsoft.com/office/drawing/2014/main" id="{00000000-0008-0000-0B00-00008E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399" name="Рисунок 7">
          <a:extLst>
            <a:ext uri="{FF2B5EF4-FFF2-40B4-BE49-F238E27FC236}">
              <a16:creationId xmlns:a16="http://schemas.microsoft.com/office/drawing/2014/main" id="{00000000-0008-0000-0B00-00008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00" name="Рисунок 7">
          <a:extLst>
            <a:ext uri="{FF2B5EF4-FFF2-40B4-BE49-F238E27FC236}">
              <a16:creationId xmlns:a16="http://schemas.microsoft.com/office/drawing/2014/main" id="{00000000-0008-0000-0B00-00009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01" name="Рисунок 8">
          <a:extLst>
            <a:ext uri="{FF2B5EF4-FFF2-40B4-BE49-F238E27FC236}">
              <a16:creationId xmlns:a16="http://schemas.microsoft.com/office/drawing/2014/main" id="{00000000-0008-0000-0B00-00009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402" name="Рисунок 9">
          <a:extLst>
            <a:ext uri="{FF2B5EF4-FFF2-40B4-BE49-F238E27FC236}">
              <a16:creationId xmlns:a16="http://schemas.microsoft.com/office/drawing/2014/main" id="{00000000-0008-0000-0B00-000092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03" name="Рисунок 7">
          <a:extLst>
            <a:ext uri="{FF2B5EF4-FFF2-40B4-BE49-F238E27FC236}">
              <a16:creationId xmlns:a16="http://schemas.microsoft.com/office/drawing/2014/main" id="{00000000-0008-0000-0B00-00009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04" name="Рисунок 7">
          <a:extLst>
            <a:ext uri="{FF2B5EF4-FFF2-40B4-BE49-F238E27FC236}">
              <a16:creationId xmlns:a16="http://schemas.microsoft.com/office/drawing/2014/main" id="{00000000-0008-0000-0B00-00009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05" name="Рисунок 7">
          <a:extLst>
            <a:ext uri="{FF2B5EF4-FFF2-40B4-BE49-F238E27FC236}">
              <a16:creationId xmlns:a16="http://schemas.microsoft.com/office/drawing/2014/main" id="{00000000-0008-0000-0B00-000095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06" name="Рисунок 8">
          <a:extLst>
            <a:ext uri="{FF2B5EF4-FFF2-40B4-BE49-F238E27FC236}">
              <a16:creationId xmlns:a16="http://schemas.microsoft.com/office/drawing/2014/main" id="{00000000-0008-0000-0B00-000096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07" name="Рисунок 7">
          <a:extLst>
            <a:ext uri="{FF2B5EF4-FFF2-40B4-BE49-F238E27FC236}">
              <a16:creationId xmlns:a16="http://schemas.microsoft.com/office/drawing/2014/main" id="{00000000-0008-0000-0B00-00009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876300</xdr:colOff>
      <xdr:row>73</xdr:row>
      <xdr:rowOff>161925</xdr:rowOff>
    </xdr:from>
    <xdr:to>
      <xdr:col>2</xdr:col>
      <xdr:colOff>1676400</xdr:colOff>
      <xdr:row>73</xdr:row>
      <xdr:rowOff>942975</xdr:rowOff>
    </xdr:to>
    <xdr:pic>
      <xdr:nvPicPr>
        <xdr:cNvPr id="408" name="Рисунок 148" descr="C:\Users\saltanov\AppData\Local\Temp\SNAGHTML246c08b2.PNG">
          <a:hlinkClick xmlns:r="http://schemas.openxmlformats.org/officeDocument/2006/relationships" r:id="rId23"/>
          <a:extLst>
            <a:ext uri="{FF2B5EF4-FFF2-40B4-BE49-F238E27FC236}">
              <a16:creationId xmlns:a16="http://schemas.microsoft.com/office/drawing/2014/main" id="{00000000-0008-0000-0B00-00009801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a:ext>
          </a:extLst>
        </a:blip>
        <a:srcRect/>
        <a:stretch>
          <a:fillRect/>
        </a:stretch>
      </xdr:blipFill>
      <xdr:spPr bwMode="auto">
        <a:xfrm>
          <a:off x="2724150" y="89296875"/>
          <a:ext cx="8001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09" name="Рисунок 7">
          <a:extLst>
            <a:ext uri="{FF2B5EF4-FFF2-40B4-BE49-F238E27FC236}">
              <a16:creationId xmlns:a16="http://schemas.microsoft.com/office/drawing/2014/main" id="{00000000-0008-0000-0B00-00009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10" name="Рисунок 8">
          <a:extLst>
            <a:ext uri="{FF2B5EF4-FFF2-40B4-BE49-F238E27FC236}">
              <a16:creationId xmlns:a16="http://schemas.microsoft.com/office/drawing/2014/main" id="{00000000-0008-0000-0B00-00009A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411" name="Рисунок 9">
          <a:extLst>
            <a:ext uri="{FF2B5EF4-FFF2-40B4-BE49-F238E27FC236}">
              <a16:creationId xmlns:a16="http://schemas.microsoft.com/office/drawing/2014/main" id="{00000000-0008-0000-0B00-00009B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12" name="Рисунок 7">
          <a:extLst>
            <a:ext uri="{FF2B5EF4-FFF2-40B4-BE49-F238E27FC236}">
              <a16:creationId xmlns:a16="http://schemas.microsoft.com/office/drawing/2014/main" id="{00000000-0008-0000-0B00-00009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13" name="Рисунок 7">
          <a:extLst>
            <a:ext uri="{FF2B5EF4-FFF2-40B4-BE49-F238E27FC236}">
              <a16:creationId xmlns:a16="http://schemas.microsoft.com/office/drawing/2014/main" id="{00000000-0008-0000-0B00-00009D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14" name="Рисунок 7">
          <a:extLst>
            <a:ext uri="{FF2B5EF4-FFF2-40B4-BE49-F238E27FC236}">
              <a16:creationId xmlns:a16="http://schemas.microsoft.com/office/drawing/2014/main" id="{00000000-0008-0000-0B00-00009E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15" name="Рисунок 8">
          <a:extLst>
            <a:ext uri="{FF2B5EF4-FFF2-40B4-BE49-F238E27FC236}">
              <a16:creationId xmlns:a16="http://schemas.microsoft.com/office/drawing/2014/main" id="{00000000-0008-0000-0B00-00009F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16" name="Рисунок 7">
          <a:extLst>
            <a:ext uri="{FF2B5EF4-FFF2-40B4-BE49-F238E27FC236}">
              <a16:creationId xmlns:a16="http://schemas.microsoft.com/office/drawing/2014/main" id="{00000000-0008-0000-0B00-0000A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17" name="Рисунок 7">
          <a:extLst>
            <a:ext uri="{FF2B5EF4-FFF2-40B4-BE49-F238E27FC236}">
              <a16:creationId xmlns:a16="http://schemas.microsoft.com/office/drawing/2014/main" id="{00000000-0008-0000-0B00-0000A1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18" name="Рисунок 8">
          <a:extLst>
            <a:ext uri="{FF2B5EF4-FFF2-40B4-BE49-F238E27FC236}">
              <a16:creationId xmlns:a16="http://schemas.microsoft.com/office/drawing/2014/main" id="{00000000-0008-0000-0B00-0000A2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419" name="Рисунок 9">
          <a:extLst>
            <a:ext uri="{FF2B5EF4-FFF2-40B4-BE49-F238E27FC236}">
              <a16:creationId xmlns:a16="http://schemas.microsoft.com/office/drawing/2014/main" id="{00000000-0008-0000-0B00-0000A3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20" name="Рисунок 7">
          <a:extLst>
            <a:ext uri="{FF2B5EF4-FFF2-40B4-BE49-F238E27FC236}">
              <a16:creationId xmlns:a16="http://schemas.microsoft.com/office/drawing/2014/main" id="{00000000-0008-0000-0B00-0000A4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21" name="Рисунок 7">
          <a:extLst>
            <a:ext uri="{FF2B5EF4-FFF2-40B4-BE49-F238E27FC236}">
              <a16:creationId xmlns:a16="http://schemas.microsoft.com/office/drawing/2014/main" id="{00000000-0008-0000-0B00-0000A5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22" name="Рисунок 7">
          <a:extLst>
            <a:ext uri="{FF2B5EF4-FFF2-40B4-BE49-F238E27FC236}">
              <a16:creationId xmlns:a16="http://schemas.microsoft.com/office/drawing/2014/main" id="{00000000-0008-0000-0B00-0000A6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23" name="Рисунок 8">
          <a:extLst>
            <a:ext uri="{FF2B5EF4-FFF2-40B4-BE49-F238E27FC236}">
              <a16:creationId xmlns:a16="http://schemas.microsoft.com/office/drawing/2014/main" id="{00000000-0008-0000-0B00-0000A7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24" name="Рисунок 7">
          <a:extLst>
            <a:ext uri="{FF2B5EF4-FFF2-40B4-BE49-F238E27FC236}">
              <a16:creationId xmlns:a16="http://schemas.microsoft.com/office/drawing/2014/main" id="{00000000-0008-0000-0B00-0000A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25" name="Рисунок 7">
          <a:extLst>
            <a:ext uri="{FF2B5EF4-FFF2-40B4-BE49-F238E27FC236}">
              <a16:creationId xmlns:a16="http://schemas.microsoft.com/office/drawing/2014/main" id="{00000000-0008-0000-0B00-0000A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26" name="Рисунок 7">
          <a:extLst>
            <a:ext uri="{FF2B5EF4-FFF2-40B4-BE49-F238E27FC236}">
              <a16:creationId xmlns:a16="http://schemas.microsoft.com/office/drawing/2014/main" id="{00000000-0008-0000-0B00-0000AA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27" name="Рисунок 8">
          <a:extLst>
            <a:ext uri="{FF2B5EF4-FFF2-40B4-BE49-F238E27FC236}">
              <a16:creationId xmlns:a16="http://schemas.microsoft.com/office/drawing/2014/main" id="{00000000-0008-0000-0B00-0000AB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428" name="Рисунок 9">
          <a:extLst>
            <a:ext uri="{FF2B5EF4-FFF2-40B4-BE49-F238E27FC236}">
              <a16:creationId xmlns:a16="http://schemas.microsoft.com/office/drawing/2014/main" id="{00000000-0008-0000-0B00-0000AC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29" name="Рисунок 7">
          <a:extLst>
            <a:ext uri="{FF2B5EF4-FFF2-40B4-BE49-F238E27FC236}">
              <a16:creationId xmlns:a16="http://schemas.microsoft.com/office/drawing/2014/main" id="{00000000-0008-0000-0B00-0000AD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30" name="Рисунок 7">
          <a:extLst>
            <a:ext uri="{FF2B5EF4-FFF2-40B4-BE49-F238E27FC236}">
              <a16:creationId xmlns:a16="http://schemas.microsoft.com/office/drawing/2014/main" id="{00000000-0008-0000-0B00-0000AE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31" name="Рисунок 7">
          <a:extLst>
            <a:ext uri="{FF2B5EF4-FFF2-40B4-BE49-F238E27FC236}">
              <a16:creationId xmlns:a16="http://schemas.microsoft.com/office/drawing/2014/main" id="{00000000-0008-0000-0B00-0000A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32" name="Рисунок 8">
          <a:extLst>
            <a:ext uri="{FF2B5EF4-FFF2-40B4-BE49-F238E27FC236}">
              <a16:creationId xmlns:a16="http://schemas.microsoft.com/office/drawing/2014/main" id="{00000000-0008-0000-0B00-0000B0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33" name="Рисунок 7">
          <a:extLst>
            <a:ext uri="{FF2B5EF4-FFF2-40B4-BE49-F238E27FC236}">
              <a16:creationId xmlns:a16="http://schemas.microsoft.com/office/drawing/2014/main" id="{00000000-0008-0000-0B00-0000B1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34" name="Рисунок 7">
          <a:extLst>
            <a:ext uri="{FF2B5EF4-FFF2-40B4-BE49-F238E27FC236}">
              <a16:creationId xmlns:a16="http://schemas.microsoft.com/office/drawing/2014/main" id="{00000000-0008-0000-0B00-0000B2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35" name="Рисунок 8">
          <a:extLst>
            <a:ext uri="{FF2B5EF4-FFF2-40B4-BE49-F238E27FC236}">
              <a16:creationId xmlns:a16="http://schemas.microsoft.com/office/drawing/2014/main" id="{00000000-0008-0000-0B00-0000B3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73</xdr:row>
      <xdr:rowOff>0</xdr:rowOff>
    </xdr:from>
    <xdr:to>
      <xdr:col>2</xdr:col>
      <xdr:colOff>552450</xdr:colOff>
      <xdr:row>73</xdr:row>
      <xdr:rowOff>809625</xdr:rowOff>
    </xdr:to>
    <xdr:pic>
      <xdr:nvPicPr>
        <xdr:cNvPr id="436" name="Рисунок 9">
          <a:extLst>
            <a:ext uri="{FF2B5EF4-FFF2-40B4-BE49-F238E27FC236}">
              <a16:creationId xmlns:a16="http://schemas.microsoft.com/office/drawing/2014/main" id="{00000000-0008-0000-0B00-0000B4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37" name="Рисунок 7">
          <a:extLst>
            <a:ext uri="{FF2B5EF4-FFF2-40B4-BE49-F238E27FC236}">
              <a16:creationId xmlns:a16="http://schemas.microsoft.com/office/drawing/2014/main" id="{00000000-0008-0000-0B00-0000B5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38" name="Рисунок 7">
          <a:extLst>
            <a:ext uri="{FF2B5EF4-FFF2-40B4-BE49-F238E27FC236}">
              <a16:creationId xmlns:a16="http://schemas.microsoft.com/office/drawing/2014/main" id="{00000000-0008-0000-0B00-0000B6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39" name="Рисунок 7">
          <a:extLst>
            <a:ext uri="{FF2B5EF4-FFF2-40B4-BE49-F238E27FC236}">
              <a16:creationId xmlns:a16="http://schemas.microsoft.com/office/drawing/2014/main" id="{00000000-0008-0000-0B00-0000B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73</xdr:row>
      <xdr:rowOff>0</xdr:rowOff>
    </xdr:from>
    <xdr:to>
      <xdr:col>2</xdr:col>
      <xdr:colOff>704850</xdr:colOff>
      <xdr:row>73</xdr:row>
      <xdr:rowOff>809625</xdr:rowOff>
    </xdr:to>
    <xdr:pic>
      <xdr:nvPicPr>
        <xdr:cNvPr id="440" name="Рисунок 8">
          <a:extLst>
            <a:ext uri="{FF2B5EF4-FFF2-40B4-BE49-F238E27FC236}">
              <a16:creationId xmlns:a16="http://schemas.microsoft.com/office/drawing/2014/main" id="{00000000-0008-0000-0B00-0000B8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73</xdr:row>
      <xdr:rowOff>0</xdr:rowOff>
    </xdr:from>
    <xdr:to>
      <xdr:col>2</xdr:col>
      <xdr:colOff>590550</xdr:colOff>
      <xdr:row>73</xdr:row>
      <xdr:rowOff>809625</xdr:rowOff>
    </xdr:to>
    <xdr:pic>
      <xdr:nvPicPr>
        <xdr:cNvPr id="441" name="Рисунок 7">
          <a:extLst>
            <a:ext uri="{FF2B5EF4-FFF2-40B4-BE49-F238E27FC236}">
              <a16:creationId xmlns:a16="http://schemas.microsoft.com/office/drawing/2014/main" id="{00000000-0008-0000-0B00-0000B9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8438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42" name="Рисунок 7">
          <a:extLst>
            <a:ext uri="{FF2B5EF4-FFF2-40B4-BE49-F238E27FC236}">
              <a16:creationId xmlns:a16="http://schemas.microsoft.com/office/drawing/2014/main" id="{00000000-0008-0000-0B00-0000BA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43" name="Рисунок 7">
          <a:extLst>
            <a:ext uri="{FF2B5EF4-FFF2-40B4-BE49-F238E27FC236}">
              <a16:creationId xmlns:a16="http://schemas.microsoft.com/office/drawing/2014/main" id="{00000000-0008-0000-0B00-0000B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444" name="Рисунок 8">
          <a:extLst>
            <a:ext uri="{FF2B5EF4-FFF2-40B4-BE49-F238E27FC236}">
              <a16:creationId xmlns:a16="http://schemas.microsoft.com/office/drawing/2014/main" id="{00000000-0008-0000-0B00-0000BC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445" name="Рисунок 9">
          <a:extLst>
            <a:ext uri="{FF2B5EF4-FFF2-40B4-BE49-F238E27FC236}">
              <a16:creationId xmlns:a16="http://schemas.microsoft.com/office/drawing/2014/main" id="{00000000-0008-0000-0B00-0000BD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46" name="Рисунок 7">
          <a:extLst>
            <a:ext uri="{FF2B5EF4-FFF2-40B4-BE49-F238E27FC236}">
              <a16:creationId xmlns:a16="http://schemas.microsoft.com/office/drawing/2014/main" id="{00000000-0008-0000-0B00-0000BE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47" name="Рисунок 7">
          <a:extLst>
            <a:ext uri="{FF2B5EF4-FFF2-40B4-BE49-F238E27FC236}">
              <a16:creationId xmlns:a16="http://schemas.microsoft.com/office/drawing/2014/main" id="{00000000-0008-0000-0B00-0000B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48" name="Рисунок 7">
          <a:extLst>
            <a:ext uri="{FF2B5EF4-FFF2-40B4-BE49-F238E27FC236}">
              <a16:creationId xmlns:a16="http://schemas.microsoft.com/office/drawing/2014/main" id="{00000000-0008-0000-0B00-0000C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449" name="Рисунок 8">
          <a:extLst>
            <a:ext uri="{FF2B5EF4-FFF2-40B4-BE49-F238E27FC236}">
              <a16:creationId xmlns:a16="http://schemas.microsoft.com/office/drawing/2014/main" id="{00000000-0008-0000-0B00-0000C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50" name="Рисунок 7">
          <a:extLst>
            <a:ext uri="{FF2B5EF4-FFF2-40B4-BE49-F238E27FC236}">
              <a16:creationId xmlns:a16="http://schemas.microsoft.com/office/drawing/2014/main" id="{00000000-0008-0000-0B00-0000C2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51" name="Рисунок 7">
          <a:extLst>
            <a:ext uri="{FF2B5EF4-FFF2-40B4-BE49-F238E27FC236}">
              <a16:creationId xmlns:a16="http://schemas.microsoft.com/office/drawing/2014/main" id="{00000000-0008-0000-0B00-0000C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52" name="Рисунок 8">
          <a:extLst>
            <a:ext uri="{FF2B5EF4-FFF2-40B4-BE49-F238E27FC236}">
              <a16:creationId xmlns:a16="http://schemas.microsoft.com/office/drawing/2014/main" id="{00000000-0008-0000-0B00-0000C4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453" name="Рисунок 9">
          <a:extLst>
            <a:ext uri="{FF2B5EF4-FFF2-40B4-BE49-F238E27FC236}">
              <a16:creationId xmlns:a16="http://schemas.microsoft.com/office/drawing/2014/main" id="{00000000-0008-0000-0B00-0000C5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54" name="Рисунок 7">
          <a:extLst>
            <a:ext uri="{FF2B5EF4-FFF2-40B4-BE49-F238E27FC236}">
              <a16:creationId xmlns:a16="http://schemas.microsoft.com/office/drawing/2014/main" id="{00000000-0008-0000-0B00-0000C6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55" name="Рисунок 7">
          <a:extLst>
            <a:ext uri="{FF2B5EF4-FFF2-40B4-BE49-F238E27FC236}">
              <a16:creationId xmlns:a16="http://schemas.microsoft.com/office/drawing/2014/main" id="{00000000-0008-0000-0B00-0000C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56" name="Рисунок 7">
          <a:extLst>
            <a:ext uri="{FF2B5EF4-FFF2-40B4-BE49-F238E27FC236}">
              <a16:creationId xmlns:a16="http://schemas.microsoft.com/office/drawing/2014/main" id="{00000000-0008-0000-0B00-0000C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57" name="Рисунок 8">
          <a:extLst>
            <a:ext uri="{FF2B5EF4-FFF2-40B4-BE49-F238E27FC236}">
              <a16:creationId xmlns:a16="http://schemas.microsoft.com/office/drawing/2014/main" id="{00000000-0008-0000-0B00-0000C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58" name="Рисунок 7">
          <a:extLst>
            <a:ext uri="{FF2B5EF4-FFF2-40B4-BE49-F238E27FC236}">
              <a16:creationId xmlns:a16="http://schemas.microsoft.com/office/drawing/2014/main" id="{00000000-0008-0000-0B00-0000CA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59" name="Рисунок 7">
          <a:extLst>
            <a:ext uri="{FF2B5EF4-FFF2-40B4-BE49-F238E27FC236}">
              <a16:creationId xmlns:a16="http://schemas.microsoft.com/office/drawing/2014/main" id="{00000000-0008-0000-0B00-0000C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60" name="Рисунок 8">
          <a:extLst>
            <a:ext uri="{FF2B5EF4-FFF2-40B4-BE49-F238E27FC236}">
              <a16:creationId xmlns:a16="http://schemas.microsoft.com/office/drawing/2014/main" id="{00000000-0008-0000-0B00-0000CC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461" name="Рисунок 9">
          <a:extLst>
            <a:ext uri="{FF2B5EF4-FFF2-40B4-BE49-F238E27FC236}">
              <a16:creationId xmlns:a16="http://schemas.microsoft.com/office/drawing/2014/main" id="{00000000-0008-0000-0B00-0000CD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62" name="Рисунок 7">
          <a:extLst>
            <a:ext uri="{FF2B5EF4-FFF2-40B4-BE49-F238E27FC236}">
              <a16:creationId xmlns:a16="http://schemas.microsoft.com/office/drawing/2014/main" id="{00000000-0008-0000-0B00-0000CE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63" name="Рисунок 7">
          <a:extLst>
            <a:ext uri="{FF2B5EF4-FFF2-40B4-BE49-F238E27FC236}">
              <a16:creationId xmlns:a16="http://schemas.microsoft.com/office/drawing/2014/main" id="{00000000-0008-0000-0B00-0000C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64" name="Рисунок 7">
          <a:extLst>
            <a:ext uri="{FF2B5EF4-FFF2-40B4-BE49-F238E27FC236}">
              <a16:creationId xmlns:a16="http://schemas.microsoft.com/office/drawing/2014/main" id="{00000000-0008-0000-0B00-0000D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65" name="Рисунок 8">
          <a:extLst>
            <a:ext uri="{FF2B5EF4-FFF2-40B4-BE49-F238E27FC236}">
              <a16:creationId xmlns:a16="http://schemas.microsoft.com/office/drawing/2014/main" id="{00000000-0008-0000-0B00-0000D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66" name="Рисунок 7">
          <a:extLst>
            <a:ext uri="{FF2B5EF4-FFF2-40B4-BE49-F238E27FC236}">
              <a16:creationId xmlns:a16="http://schemas.microsoft.com/office/drawing/2014/main" id="{00000000-0008-0000-0B00-0000D2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67" name="Рисунок 7">
          <a:extLst>
            <a:ext uri="{FF2B5EF4-FFF2-40B4-BE49-F238E27FC236}">
              <a16:creationId xmlns:a16="http://schemas.microsoft.com/office/drawing/2014/main" id="{00000000-0008-0000-0B00-0000D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468" name="Рисунок 8">
          <a:extLst>
            <a:ext uri="{FF2B5EF4-FFF2-40B4-BE49-F238E27FC236}">
              <a16:creationId xmlns:a16="http://schemas.microsoft.com/office/drawing/2014/main" id="{00000000-0008-0000-0B00-0000D4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469" name="Рисунок 9">
          <a:extLst>
            <a:ext uri="{FF2B5EF4-FFF2-40B4-BE49-F238E27FC236}">
              <a16:creationId xmlns:a16="http://schemas.microsoft.com/office/drawing/2014/main" id="{00000000-0008-0000-0B00-0000D5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70" name="Рисунок 7">
          <a:extLst>
            <a:ext uri="{FF2B5EF4-FFF2-40B4-BE49-F238E27FC236}">
              <a16:creationId xmlns:a16="http://schemas.microsoft.com/office/drawing/2014/main" id="{00000000-0008-0000-0B00-0000D6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71" name="Рисунок 7">
          <a:extLst>
            <a:ext uri="{FF2B5EF4-FFF2-40B4-BE49-F238E27FC236}">
              <a16:creationId xmlns:a16="http://schemas.microsoft.com/office/drawing/2014/main" id="{00000000-0008-0000-0B00-0000D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72" name="Рисунок 7">
          <a:extLst>
            <a:ext uri="{FF2B5EF4-FFF2-40B4-BE49-F238E27FC236}">
              <a16:creationId xmlns:a16="http://schemas.microsoft.com/office/drawing/2014/main" id="{00000000-0008-0000-0B00-0000D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473" name="Рисунок 8">
          <a:extLst>
            <a:ext uri="{FF2B5EF4-FFF2-40B4-BE49-F238E27FC236}">
              <a16:creationId xmlns:a16="http://schemas.microsoft.com/office/drawing/2014/main" id="{00000000-0008-0000-0B00-0000D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474" name="Рисунок 7">
          <a:extLst>
            <a:ext uri="{FF2B5EF4-FFF2-40B4-BE49-F238E27FC236}">
              <a16:creationId xmlns:a16="http://schemas.microsoft.com/office/drawing/2014/main" id="{00000000-0008-0000-0B00-0000DA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75" name="Рисунок 7">
          <a:extLst>
            <a:ext uri="{FF2B5EF4-FFF2-40B4-BE49-F238E27FC236}">
              <a16:creationId xmlns:a16="http://schemas.microsoft.com/office/drawing/2014/main" id="{00000000-0008-0000-0B00-0000D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76" name="Рисунок 8">
          <a:extLst>
            <a:ext uri="{FF2B5EF4-FFF2-40B4-BE49-F238E27FC236}">
              <a16:creationId xmlns:a16="http://schemas.microsoft.com/office/drawing/2014/main" id="{00000000-0008-0000-0B00-0000DC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477" name="Рисунок 9">
          <a:extLst>
            <a:ext uri="{FF2B5EF4-FFF2-40B4-BE49-F238E27FC236}">
              <a16:creationId xmlns:a16="http://schemas.microsoft.com/office/drawing/2014/main" id="{00000000-0008-0000-0B00-0000DD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78" name="Рисунок 7">
          <a:extLst>
            <a:ext uri="{FF2B5EF4-FFF2-40B4-BE49-F238E27FC236}">
              <a16:creationId xmlns:a16="http://schemas.microsoft.com/office/drawing/2014/main" id="{00000000-0008-0000-0B00-0000DE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79" name="Рисунок 7">
          <a:extLst>
            <a:ext uri="{FF2B5EF4-FFF2-40B4-BE49-F238E27FC236}">
              <a16:creationId xmlns:a16="http://schemas.microsoft.com/office/drawing/2014/main" id="{00000000-0008-0000-0B00-0000D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80" name="Рисунок 7">
          <a:extLst>
            <a:ext uri="{FF2B5EF4-FFF2-40B4-BE49-F238E27FC236}">
              <a16:creationId xmlns:a16="http://schemas.microsoft.com/office/drawing/2014/main" id="{00000000-0008-0000-0B00-0000E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81" name="Рисунок 8">
          <a:extLst>
            <a:ext uri="{FF2B5EF4-FFF2-40B4-BE49-F238E27FC236}">
              <a16:creationId xmlns:a16="http://schemas.microsoft.com/office/drawing/2014/main" id="{00000000-0008-0000-0B00-0000E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82" name="Рисунок 7">
          <a:extLst>
            <a:ext uri="{FF2B5EF4-FFF2-40B4-BE49-F238E27FC236}">
              <a16:creationId xmlns:a16="http://schemas.microsoft.com/office/drawing/2014/main" id="{00000000-0008-0000-0B00-0000E2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83" name="Рисунок 7">
          <a:extLst>
            <a:ext uri="{FF2B5EF4-FFF2-40B4-BE49-F238E27FC236}">
              <a16:creationId xmlns:a16="http://schemas.microsoft.com/office/drawing/2014/main" id="{00000000-0008-0000-0B00-0000E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84" name="Рисунок 8">
          <a:extLst>
            <a:ext uri="{FF2B5EF4-FFF2-40B4-BE49-F238E27FC236}">
              <a16:creationId xmlns:a16="http://schemas.microsoft.com/office/drawing/2014/main" id="{00000000-0008-0000-0B00-0000E4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485" name="Рисунок 9">
          <a:extLst>
            <a:ext uri="{FF2B5EF4-FFF2-40B4-BE49-F238E27FC236}">
              <a16:creationId xmlns:a16="http://schemas.microsoft.com/office/drawing/2014/main" id="{00000000-0008-0000-0B00-0000E5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86" name="Рисунок 7">
          <a:extLst>
            <a:ext uri="{FF2B5EF4-FFF2-40B4-BE49-F238E27FC236}">
              <a16:creationId xmlns:a16="http://schemas.microsoft.com/office/drawing/2014/main" id="{00000000-0008-0000-0B00-0000E6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87" name="Рисунок 7">
          <a:extLst>
            <a:ext uri="{FF2B5EF4-FFF2-40B4-BE49-F238E27FC236}">
              <a16:creationId xmlns:a16="http://schemas.microsoft.com/office/drawing/2014/main" id="{00000000-0008-0000-0B00-0000E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88" name="Рисунок 7">
          <a:extLst>
            <a:ext uri="{FF2B5EF4-FFF2-40B4-BE49-F238E27FC236}">
              <a16:creationId xmlns:a16="http://schemas.microsoft.com/office/drawing/2014/main" id="{00000000-0008-0000-0B00-0000E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89" name="Рисунок 8">
          <a:extLst>
            <a:ext uri="{FF2B5EF4-FFF2-40B4-BE49-F238E27FC236}">
              <a16:creationId xmlns:a16="http://schemas.microsoft.com/office/drawing/2014/main" id="{00000000-0008-0000-0B00-0000E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90" name="Рисунок 7">
          <a:extLst>
            <a:ext uri="{FF2B5EF4-FFF2-40B4-BE49-F238E27FC236}">
              <a16:creationId xmlns:a16="http://schemas.microsoft.com/office/drawing/2014/main" id="{00000000-0008-0000-0B00-0000EA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91" name="Рисунок 7">
          <a:extLst>
            <a:ext uri="{FF2B5EF4-FFF2-40B4-BE49-F238E27FC236}">
              <a16:creationId xmlns:a16="http://schemas.microsoft.com/office/drawing/2014/main" id="{00000000-0008-0000-0B00-0000EB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92" name="Рисунок 8">
          <a:extLst>
            <a:ext uri="{FF2B5EF4-FFF2-40B4-BE49-F238E27FC236}">
              <a16:creationId xmlns:a16="http://schemas.microsoft.com/office/drawing/2014/main" id="{00000000-0008-0000-0B00-0000EC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493" name="Рисунок 9">
          <a:extLst>
            <a:ext uri="{FF2B5EF4-FFF2-40B4-BE49-F238E27FC236}">
              <a16:creationId xmlns:a16="http://schemas.microsoft.com/office/drawing/2014/main" id="{00000000-0008-0000-0B00-0000ED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94" name="Рисунок 7">
          <a:extLst>
            <a:ext uri="{FF2B5EF4-FFF2-40B4-BE49-F238E27FC236}">
              <a16:creationId xmlns:a16="http://schemas.microsoft.com/office/drawing/2014/main" id="{00000000-0008-0000-0B00-0000EE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95" name="Рисунок 7">
          <a:extLst>
            <a:ext uri="{FF2B5EF4-FFF2-40B4-BE49-F238E27FC236}">
              <a16:creationId xmlns:a16="http://schemas.microsoft.com/office/drawing/2014/main" id="{00000000-0008-0000-0B00-0000E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96" name="Рисунок 7">
          <a:extLst>
            <a:ext uri="{FF2B5EF4-FFF2-40B4-BE49-F238E27FC236}">
              <a16:creationId xmlns:a16="http://schemas.microsoft.com/office/drawing/2014/main" id="{00000000-0008-0000-0B00-0000F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497" name="Рисунок 8">
          <a:extLst>
            <a:ext uri="{FF2B5EF4-FFF2-40B4-BE49-F238E27FC236}">
              <a16:creationId xmlns:a16="http://schemas.microsoft.com/office/drawing/2014/main" id="{00000000-0008-0000-0B00-0000F1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98" name="Рисунок 7">
          <a:extLst>
            <a:ext uri="{FF2B5EF4-FFF2-40B4-BE49-F238E27FC236}">
              <a16:creationId xmlns:a16="http://schemas.microsoft.com/office/drawing/2014/main" id="{00000000-0008-0000-0B00-0000F2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499" name="Рисунок 7">
          <a:extLst>
            <a:ext uri="{FF2B5EF4-FFF2-40B4-BE49-F238E27FC236}">
              <a16:creationId xmlns:a16="http://schemas.microsoft.com/office/drawing/2014/main" id="{00000000-0008-0000-0B00-0000F3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00" name="Рисунок 8">
          <a:extLst>
            <a:ext uri="{FF2B5EF4-FFF2-40B4-BE49-F238E27FC236}">
              <a16:creationId xmlns:a16="http://schemas.microsoft.com/office/drawing/2014/main" id="{00000000-0008-0000-0B00-0000F4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501" name="Рисунок 9">
          <a:extLst>
            <a:ext uri="{FF2B5EF4-FFF2-40B4-BE49-F238E27FC236}">
              <a16:creationId xmlns:a16="http://schemas.microsoft.com/office/drawing/2014/main" id="{00000000-0008-0000-0B00-0000F5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02" name="Рисунок 7">
          <a:extLst>
            <a:ext uri="{FF2B5EF4-FFF2-40B4-BE49-F238E27FC236}">
              <a16:creationId xmlns:a16="http://schemas.microsoft.com/office/drawing/2014/main" id="{00000000-0008-0000-0B00-0000F6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03" name="Рисунок 7">
          <a:extLst>
            <a:ext uri="{FF2B5EF4-FFF2-40B4-BE49-F238E27FC236}">
              <a16:creationId xmlns:a16="http://schemas.microsoft.com/office/drawing/2014/main" id="{00000000-0008-0000-0B00-0000F7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04" name="Рисунок 7">
          <a:extLst>
            <a:ext uri="{FF2B5EF4-FFF2-40B4-BE49-F238E27FC236}">
              <a16:creationId xmlns:a16="http://schemas.microsoft.com/office/drawing/2014/main" id="{00000000-0008-0000-0B00-0000F8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05" name="Рисунок 8">
          <a:extLst>
            <a:ext uri="{FF2B5EF4-FFF2-40B4-BE49-F238E27FC236}">
              <a16:creationId xmlns:a16="http://schemas.microsoft.com/office/drawing/2014/main" id="{00000000-0008-0000-0B00-0000F9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06" name="Рисунок 7">
          <a:extLst>
            <a:ext uri="{FF2B5EF4-FFF2-40B4-BE49-F238E27FC236}">
              <a16:creationId xmlns:a16="http://schemas.microsoft.com/office/drawing/2014/main" id="{00000000-0008-0000-0B00-0000FA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876300</xdr:colOff>
      <xdr:row>70</xdr:row>
      <xdr:rowOff>161925</xdr:rowOff>
    </xdr:from>
    <xdr:to>
      <xdr:col>2</xdr:col>
      <xdr:colOff>1676400</xdr:colOff>
      <xdr:row>70</xdr:row>
      <xdr:rowOff>952500</xdr:rowOff>
    </xdr:to>
    <xdr:pic>
      <xdr:nvPicPr>
        <xdr:cNvPr id="507" name="Рисунок 148" descr="C:\Users\saltanov\AppData\Local\Temp\SNAGHTML246c08b2.PNG">
          <a:hlinkClick xmlns:r="http://schemas.openxmlformats.org/officeDocument/2006/relationships" r:id="rId24"/>
          <a:extLst>
            <a:ext uri="{FF2B5EF4-FFF2-40B4-BE49-F238E27FC236}">
              <a16:creationId xmlns:a16="http://schemas.microsoft.com/office/drawing/2014/main" id="{00000000-0008-0000-0B00-0000FB01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a:ext>
          </a:extLst>
        </a:blip>
        <a:srcRect/>
        <a:stretch>
          <a:fillRect/>
        </a:stretch>
      </xdr:blipFill>
      <xdr:spPr bwMode="auto">
        <a:xfrm>
          <a:off x="2724150" y="86858475"/>
          <a:ext cx="8001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08" name="Рисунок 7">
          <a:extLst>
            <a:ext uri="{FF2B5EF4-FFF2-40B4-BE49-F238E27FC236}">
              <a16:creationId xmlns:a16="http://schemas.microsoft.com/office/drawing/2014/main" id="{00000000-0008-0000-0B00-0000FC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09" name="Рисунок 8">
          <a:extLst>
            <a:ext uri="{FF2B5EF4-FFF2-40B4-BE49-F238E27FC236}">
              <a16:creationId xmlns:a16="http://schemas.microsoft.com/office/drawing/2014/main" id="{00000000-0008-0000-0B00-0000FD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510" name="Рисунок 9">
          <a:extLst>
            <a:ext uri="{FF2B5EF4-FFF2-40B4-BE49-F238E27FC236}">
              <a16:creationId xmlns:a16="http://schemas.microsoft.com/office/drawing/2014/main" id="{00000000-0008-0000-0B00-0000FE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11" name="Рисунок 7">
          <a:extLst>
            <a:ext uri="{FF2B5EF4-FFF2-40B4-BE49-F238E27FC236}">
              <a16:creationId xmlns:a16="http://schemas.microsoft.com/office/drawing/2014/main" id="{00000000-0008-0000-0B00-0000FF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12" name="Рисунок 7">
          <a:extLst>
            <a:ext uri="{FF2B5EF4-FFF2-40B4-BE49-F238E27FC236}">
              <a16:creationId xmlns:a16="http://schemas.microsoft.com/office/drawing/2014/main" id="{00000000-0008-0000-0B00-000000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13" name="Рисунок 7">
          <a:extLst>
            <a:ext uri="{FF2B5EF4-FFF2-40B4-BE49-F238E27FC236}">
              <a16:creationId xmlns:a16="http://schemas.microsoft.com/office/drawing/2014/main" id="{00000000-0008-0000-0B00-00000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14" name="Рисунок 8">
          <a:extLst>
            <a:ext uri="{FF2B5EF4-FFF2-40B4-BE49-F238E27FC236}">
              <a16:creationId xmlns:a16="http://schemas.microsoft.com/office/drawing/2014/main" id="{00000000-0008-0000-0B00-000002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15" name="Рисунок 7">
          <a:extLst>
            <a:ext uri="{FF2B5EF4-FFF2-40B4-BE49-F238E27FC236}">
              <a16:creationId xmlns:a16="http://schemas.microsoft.com/office/drawing/2014/main" id="{00000000-0008-0000-0B00-00000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16" name="Рисунок 7">
          <a:extLst>
            <a:ext uri="{FF2B5EF4-FFF2-40B4-BE49-F238E27FC236}">
              <a16:creationId xmlns:a16="http://schemas.microsoft.com/office/drawing/2014/main" id="{00000000-0008-0000-0B00-000004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17" name="Рисунок 8">
          <a:extLst>
            <a:ext uri="{FF2B5EF4-FFF2-40B4-BE49-F238E27FC236}">
              <a16:creationId xmlns:a16="http://schemas.microsoft.com/office/drawing/2014/main" id="{00000000-0008-0000-0B00-000005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518" name="Рисунок 9">
          <a:extLst>
            <a:ext uri="{FF2B5EF4-FFF2-40B4-BE49-F238E27FC236}">
              <a16:creationId xmlns:a16="http://schemas.microsoft.com/office/drawing/2014/main" id="{00000000-0008-0000-0B00-000006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19" name="Рисунок 7">
          <a:extLst>
            <a:ext uri="{FF2B5EF4-FFF2-40B4-BE49-F238E27FC236}">
              <a16:creationId xmlns:a16="http://schemas.microsoft.com/office/drawing/2014/main" id="{00000000-0008-0000-0B00-000007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20" name="Рисунок 7">
          <a:extLst>
            <a:ext uri="{FF2B5EF4-FFF2-40B4-BE49-F238E27FC236}">
              <a16:creationId xmlns:a16="http://schemas.microsoft.com/office/drawing/2014/main" id="{00000000-0008-0000-0B00-000008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21" name="Рисунок 7">
          <a:extLst>
            <a:ext uri="{FF2B5EF4-FFF2-40B4-BE49-F238E27FC236}">
              <a16:creationId xmlns:a16="http://schemas.microsoft.com/office/drawing/2014/main" id="{00000000-0008-0000-0B00-00000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22" name="Рисунок 8">
          <a:extLst>
            <a:ext uri="{FF2B5EF4-FFF2-40B4-BE49-F238E27FC236}">
              <a16:creationId xmlns:a16="http://schemas.microsoft.com/office/drawing/2014/main" id="{00000000-0008-0000-0B00-00000A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23" name="Рисунок 7">
          <a:extLst>
            <a:ext uri="{FF2B5EF4-FFF2-40B4-BE49-F238E27FC236}">
              <a16:creationId xmlns:a16="http://schemas.microsoft.com/office/drawing/2014/main" id="{00000000-0008-0000-0B00-00000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24" name="Рисунок 7">
          <a:extLst>
            <a:ext uri="{FF2B5EF4-FFF2-40B4-BE49-F238E27FC236}">
              <a16:creationId xmlns:a16="http://schemas.microsoft.com/office/drawing/2014/main" id="{00000000-0008-0000-0B00-00000C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25" name="Рисунок 7">
          <a:extLst>
            <a:ext uri="{FF2B5EF4-FFF2-40B4-BE49-F238E27FC236}">
              <a16:creationId xmlns:a16="http://schemas.microsoft.com/office/drawing/2014/main" id="{00000000-0008-0000-0B00-00000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26" name="Рисунок 8">
          <a:extLst>
            <a:ext uri="{FF2B5EF4-FFF2-40B4-BE49-F238E27FC236}">
              <a16:creationId xmlns:a16="http://schemas.microsoft.com/office/drawing/2014/main" id="{00000000-0008-0000-0B00-00000E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527" name="Рисунок 9">
          <a:extLst>
            <a:ext uri="{FF2B5EF4-FFF2-40B4-BE49-F238E27FC236}">
              <a16:creationId xmlns:a16="http://schemas.microsoft.com/office/drawing/2014/main" id="{00000000-0008-0000-0B00-00000F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28" name="Рисунок 7">
          <a:extLst>
            <a:ext uri="{FF2B5EF4-FFF2-40B4-BE49-F238E27FC236}">
              <a16:creationId xmlns:a16="http://schemas.microsoft.com/office/drawing/2014/main" id="{00000000-0008-0000-0B00-000010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29" name="Рисунок 7">
          <a:extLst>
            <a:ext uri="{FF2B5EF4-FFF2-40B4-BE49-F238E27FC236}">
              <a16:creationId xmlns:a16="http://schemas.microsoft.com/office/drawing/2014/main" id="{00000000-0008-0000-0B00-00001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30" name="Рисунок 7">
          <a:extLst>
            <a:ext uri="{FF2B5EF4-FFF2-40B4-BE49-F238E27FC236}">
              <a16:creationId xmlns:a16="http://schemas.microsoft.com/office/drawing/2014/main" id="{00000000-0008-0000-0B00-00001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31" name="Рисунок 8">
          <a:extLst>
            <a:ext uri="{FF2B5EF4-FFF2-40B4-BE49-F238E27FC236}">
              <a16:creationId xmlns:a16="http://schemas.microsoft.com/office/drawing/2014/main" id="{00000000-0008-0000-0B00-000013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32" name="Рисунок 7">
          <a:extLst>
            <a:ext uri="{FF2B5EF4-FFF2-40B4-BE49-F238E27FC236}">
              <a16:creationId xmlns:a16="http://schemas.microsoft.com/office/drawing/2014/main" id="{00000000-0008-0000-0B00-000014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33" name="Рисунок 7">
          <a:extLst>
            <a:ext uri="{FF2B5EF4-FFF2-40B4-BE49-F238E27FC236}">
              <a16:creationId xmlns:a16="http://schemas.microsoft.com/office/drawing/2014/main" id="{00000000-0008-0000-0B00-00001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34" name="Рисунок 8">
          <a:extLst>
            <a:ext uri="{FF2B5EF4-FFF2-40B4-BE49-F238E27FC236}">
              <a16:creationId xmlns:a16="http://schemas.microsoft.com/office/drawing/2014/main" id="{00000000-0008-0000-0B00-000016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535" name="Рисунок 9">
          <a:extLst>
            <a:ext uri="{FF2B5EF4-FFF2-40B4-BE49-F238E27FC236}">
              <a16:creationId xmlns:a16="http://schemas.microsoft.com/office/drawing/2014/main" id="{00000000-0008-0000-0B00-000017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36" name="Рисунок 7">
          <a:extLst>
            <a:ext uri="{FF2B5EF4-FFF2-40B4-BE49-F238E27FC236}">
              <a16:creationId xmlns:a16="http://schemas.microsoft.com/office/drawing/2014/main" id="{00000000-0008-0000-0B00-000018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37" name="Рисунок 7">
          <a:extLst>
            <a:ext uri="{FF2B5EF4-FFF2-40B4-BE49-F238E27FC236}">
              <a16:creationId xmlns:a16="http://schemas.microsoft.com/office/drawing/2014/main" id="{00000000-0008-0000-0B00-00001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38" name="Рисунок 7">
          <a:extLst>
            <a:ext uri="{FF2B5EF4-FFF2-40B4-BE49-F238E27FC236}">
              <a16:creationId xmlns:a16="http://schemas.microsoft.com/office/drawing/2014/main" id="{00000000-0008-0000-0B00-00001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39" name="Рисунок 8">
          <a:extLst>
            <a:ext uri="{FF2B5EF4-FFF2-40B4-BE49-F238E27FC236}">
              <a16:creationId xmlns:a16="http://schemas.microsoft.com/office/drawing/2014/main" id="{00000000-0008-0000-0B00-00001B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40" name="Рисунок 7">
          <a:extLst>
            <a:ext uri="{FF2B5EF4-FFF2-40B4-BE49-F238E27FC236}">
              <a16:creationId xmlns:a16="http://schemas.microsoft.com/office/drawing/2014/main" id="{00000000-0008-0000-0B00-00001C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41" name="Рисунок 7">
          <a:extLst>
            <a:ext uri="{FF2B5EF4-FFF2-40B4-BE49-F238E27FC236}">
              <a16:creationId xmlns:a16="http://schemas.microsoft.com/office/drawing/2014/main" id="{00000000-0008-0000-0B00-00001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42" name="Рисунок 7">
          <a:extLst>
            <a:ext uri="{FF2B5EF4-FFF2-40B4-BE49-F238E27FC236}">
              <a16:creationId xmlns:a16="http://schemas.microsoft.com/office/drawing/2014/main" id="{00000000-0008-0000-0B00-00001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43" name="Рисунок 8">
          <a:extLst>
            <a:ext uri="{FF2B5EF4-FFF2-40B4-BE49-F238E27FC236}">
              <a16:creationId xmlns:a16="http://schemas.microsoft.com/office/drawing/2014/main" id="{00000000-0008-0000-0B00-00001F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544" name="Рисунок 9">
          <a:extLst>
            <a:ext uri="{FF2B5EF4-FFF2-40B4-BE49-F238E27FC236}">
              <a16:creationId xmlns:a16="http://schemas.microsoft.com/office/drawing/2014/main" id="{00000000-0008-0000-0B00-00002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45" name="Рисунок 7">
          <a:extLst>
            <a:ext uri="{FF2B5EF4-FFF2-40B4-BE49-F238E27FC236}">
              <a16:creationId xmlns:a16="http://schemas.microsoft.com/office/drawing/2014/main" id="{00000000-0008-0000-0B00-00002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46" name="Рисунок 7">
          <a:extLst>
            <a:ext uri="{FF2B5EF4-FFF2-40B4-BE49-F238E27FC236}">
              <a16:creationId xmlns:a16="http://schemas.microsoft.com/office/drawing/2014/main" id="{00000000-0008-0000-0B00-00002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47" name="Рисунок 7">
          <a:extLst>
            <a:ext uri="{FF2B5EF4-FFF2-40B4-BE49-F238E27FC236}">
              <a16:creationId xmlns:a16="http://schemas.microsoft.com/office/drawing/2014/main" id="{00000000-0008-0000-0B00-00002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48" name="Рисунок 8">
          <a:extLst>
            <a:ext uri="{FF2B5EF4-FFF2-40B4-BE49-F238E27FC236}">
              <a16:creationId xmlns:a16="http://schemas.microsoft.com/office/drawing/2014/main" id="{00000000-0008-0000-0B00-000024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49" name="Рисунок 7">
          <a:extLst>
            <a:ext uri="{FF2B5EF4-FFF2-40B4-BE49-F238E27FC236}">
              <a16:creationId xmlns:a16="http://schemas.microsoft.com/office/drawing/2014/main" id="{00000000-0008-0000-0B00-00002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50" name="Рисунок 7">
          <a:extLst>
            <a:ext uri="{FF2B5EF4-FFF2-40B4-BE49-F238E27FC236}">
              <a16:creationId xmlns:a16="http://schemas.microsoft.com/office/drawing/2014/main" id="{00000000-0008-0000-0B00-00002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51" name="Рисунок 8">
          <a:extLst>
            <a:ext uri="{FF2B5EF4-FFF2-40B4-BE49-F238E27FC236}">
              <a16:creationId xmlns:a16="http://schemas.microsoft.com/office/drawing/2014/main" id="{00000000-0008-0000-0B00-000027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70</xdr:row>
      <xdr:rowOff>0</xdr:rowOff>
    </xdr:from>
    <xdr:to>
      <xdr:col>2</xdr:col>
      <xdr:colOff>552450</xdr:colOff>
      <xdr:row>70</xdr:row>
      <xdr:rowOff>819150</xdr:rowOff>
    </xdr:to>
    <xdr:pic>
      <xdr:nvPicPr>
        <xdr:cNvPr id="552" name="Рисунок 9">
          <a:extLst>
            <a:ext uri="{FF2B5EF4-FFF2-40B4-BE49-F238E27FC236}">
              <a16:creationId xmlns:a16="http://schemas.microsoft.com/office/drawing/2014/main" id="{00000000-0008-0000-0B00-000028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53" name="Рисунок 7">
          <a:extLst>
            <a:ext uri="{FF2B5EF4-FFF2-40B4-BE49-F238E27FC236}">
              <a16:creationId xmlns:a16="http://schemas.microsoft.com/office/drawing/2014/main" id="{00000000-0008-0000-0B00-00002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54" name="Рисунок 7">
          <a:extLst>
            <a:ext uri="{FF2B5EF4-FFF2-40B4-BE49-F238E27FC236}">
              <a16:creationId xmlns:a16="http://schemas.microsoft.com/office/drawing/2014/main" id="{00000000-0008-0000-0B00-00002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55" name="Рисунок 7">
          <a:extLst>
            <a:ext uri="{FF2B5EF4-FFF2-40B4-BE49-F238E27FC236}">
              <a16:creationId xmlns:a16="http://schemas.microsoft.com/office/drawing/2014/main" id="{00000000-0008-0000-0B00-00002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70</xdr:row>
      <xdr:rowOff>0</xdr:rowOff>
    </xdr:from>
    <xdr:to>
      <xdr:col>2</xdr:col>
      <xdr:colOff>704850</xdr:colOff>
      <xdr:row>70</xdr:row>
      <xdr:rowOff>819150</xdr:rowOff>
    </xdr:to>
    <xdr:pic>
      <xdr:nvPicPr>
        <xdr:cNvPr id="556" name="Рисунок 8">
          <a:extLst>
            <a:ext uri="{FF2B5EF4-FFF2-40B4-BE49-F238E27FC236}">
              <a16:creationId xmlns:a16="http://schemas.microsoft.com/office/drawing/2014/main" id="{00000000-0008-0000-0B00-00002C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70</xdr:row>
      <xdr:rowOff>0</xdr:rowOff>
    </xdr:from>
    <xdr:to>
      <xdr:col>2</xdr:col>
      <xdr:colOff>590550</xdr:colOff>
      <xdr:row>70</xdr:row>
      <xdr:rowOff>819150</xdr:rowOff>
    </xdr:to>
    <xdr:pic>
      <xdr:nvPicPr>
        <xdr:cNvPr id="557" name="Рисунок 7">
          <a:extLst>
            <a:ext uri="{FF2B5EF4-FFF2-40B4-BE49-F238E27FC236}">
              <a16:creationId xmlns:a16="http://schemas.microsoft.com/office/drawing/2014/main" id="{00000000-0008-0000-0B00-00002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66381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58" name="Рисунок 7">
          <a:extLst>
            <a:ext uri="{FF2B5EF4-FFF2-40B4-BE49-F238E27FC236}">
              <a16:creationId xmlns:a16="http://schemas.microsoft.com/office/drawing/2014/main" id="{00000000-0008-0000-0B00-00002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68</xdr:row>
      <xdr:rowOff>828675</xdr:rowOff>
    </xdr:to>
    <xdr:pic>
      <xdr:nvPicPr>
        <xdr:cNvPr id="559" name="Рисунок 8">
          <a:extLst>
            <a:ext uri="{FF2B5EF4-FFF2-40B4-BE49-F238E27FC236}">
              <a16:creationId xmlns:a16="http://schemas.microsoft.com/office/drawing/2014/main" id="{00000000-0008-0000-0B00-00002F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68</xdr:row>
      <xdr:rowOff>828675</xdr:rowOff>
    </xdr:to>
    <xdr:pic>
      <xdr:nvPicPr>
        <xdr:cNvPr id="560" name="Рисунок 9">
          <a:extLst>
            <a:ext uri="{FF2B5EF4-FFF2-40B4-BE49-F238E27FC236}">
              <a16:creationId xmlns:a16="http://schemas.microsoft.com/office/drawing/2014/main" id="{00000000-0008-0000-0B00-00003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61" name="Рисунок 7">
          <a:extLst>
            <a:ext uri="{FF2B5EF4-FFF2-40B4-BE49-F238E27FC236}">
              <a16:creationId xmlns:a16="http://schemas.microsoft.com/office/drawing/2014/main" id="{00000000-0008-0000-0B00-00003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62" name="Рисунок 7">
          <a:extLst>
            <a:ext uri="{FF2B5EF4-FFF2-40B4-BE49-F238E27FC236}">
              <a16:creationId xmlns:a16="http://schemas.microsoft.com/office/drawing/2014/main" id="{00000000-0008-0000-0B00-00003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63" name="Рисунок 7">
          <a:extLst>
            <a:ext uri="{FF2B5EF4-FFF2-40B4-BE49-F238E27FC236}">
              <a16:creationId xmlns:a16="http://schemas.microsoft.com/office/drawing/2014/main" id="{00000000-0008-0000-0B00-00003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68</xdr:row>
      <xdr:rowOff>828675</xdr:rowOff>
    </xdr:to>
    <xdr:pic>
      <xdr:nvPicPr>
        <xdr:cNvPr id="564" name="Рисунок 8">
          <a:extLst>
            <a:ext uri="{FF2B5EF4-FFF2-40B4-BE49-F238E27FC236}">
              <a16:creationId xmlns:a16="http://schemas.microsoft.com/office/drawing/2014/main" id="{00000000-0008-0000-0B00-000034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65" name="Рисунок 7">
          <a:extLst>
            <a:ext uri="{FF2B5EF4-FFF2-40B4-BE49-F238E27FC236}">
              <a16:creationId xmlns:a16="http://schemas.microsoft.com/office/drawing/2014/main" id="{00000000-0008-0000-0B00-00003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66" name="Рисунок 7">
          <a:extLst>
            <a:ext uri="{FF2B5EF4-FFF2-40B4-BE49-F238E27FC236}">
              <a16:creationId xmlns:a16="http://schemas.microsoft.com/office/drawing/2014/main" id="{00000000-0008-0000-0B00-00003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567" name="Рисунок 8">
          <a:extLst>
            <a:ext uri="{FF2B5EF4-FFF2-40B4-BE49-F238E27FC236}">
              <a16:creationId xmlns:a16="http://schemas.microsoft.com/office/drawing/2014/main" id="{00000000-0008-0000-0B00-000037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568" name="Рисунок 9">
          <a:extLst>
            <a:ext uri="{FF2B5EF4-FFF2-40B4-BE49-F238E27FC236}">
              <a16:creationId xmlns:a16="http://schemas.microsoft.com/office/drawing/2014/main" id="{00000000-0008-0000-0B00-000038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69" name="Рисунок 7">
          <a:extLst>
            <a:ext uri="{FF2B5EF4-FFF2-40B4-BE49-F238E27FC236}">
              <a16:creationId xmlns:a16="http://schemas.microsoft.com/office/drawing/2014/main" id="{00000000-0008-0000-0B00-00003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70" name="Рисунок 7">
          <a:extLst>
            <a:ext uri="{FF2B5EF4-FFF2-40B4-BE49-F238E27FC236}">
              <a16:creationId xmlns:a16="http://schemas.microsoft.com/office/drawing/2014/main" id="{00000000-0008-0000-0B00-00003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71" name="Рисунок 7">
          <a:extLst>
            <a:ext uri="{FF2B5EF4-FFF2-40B4-BE49-F238E27FC236}">
              <a16:creationId xmlns:a16="http://schemas.microsoft.com/office/drawing/2014/main" id="{00000000-0008-0000-0B00-00003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572" name="Рисунок 8">
          <a:extLst>
            <a:ext uri="{FF2B5EF4-FFF2-40B4-BE49-F238E27FC236}">
              <a16:creationId xmlns:a16="http://schemas.microsoft.com/office/drawing/2014/main" id="{00000000-0008-0000-0B00-00003C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73" name="Рисунок 7">
          <a:extLst>
            <a:ext uri="{FF2B5EF4-FFF2-40B4-BE49-F238E27FC236}">
              <a16:creationId xmlns:a16="http://schemas.microsoft.com/office/drawing/2014/main" id="{00000000-0008-0000-0B00-00003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74" name="Рисунок 7">
          <a:extLst>
            <a:ext uri="{FF2B5EF4-FFF2-40B4-BE49-F238E27FC236}">
              <a16:creationId xmlns:a16="http://schemas.microsoft.com/office/drawing/2014/main" id="{00000000-0008-0000-0B00-00003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575" name="Рисунок 8">
          <a:extLst>
            <a:ext uri="{FF2B5EF4-FFF2-40B4-BE49-F238E27FC236}">
              <a16:creationId xmlns:a16="http://schemas.microsoft.com/office/drawing/2014/main" id="{00000000-0008-0000-0B00-00003F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576" name="Рисунок 9">
          <a:extLst>
            <a:ext uri="{FF2B5EF4-FFF2-40B4-BE49-F238E27FC236}">
              <a16:creationId xmlns:a16="http://schemas.microsoft.com/office/drawing/2014/main" id="{00000000-0008-0000-0B00-00004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77" name="Рисунок 7">
          <a:extLst>
            <a:ext uri="{FF2B5EF4-FFF2-40B4-BE49-F238E27FC236}">
              <a16:creationId xmlns:a16="http://schemas.microsoft.com/office/drawing/2014/main" id="{00000000-0008-0000-0B00-00004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78" name="Рисунок 7">
          <a:extLst>
            <a:ext uri="{FF2B5EF4-FFF2-40B4-BE49-F238E27FC236}">
              <a16:creationId xmlns:a16="http://schemas.microsoft.com/office/drawing/2014/main" id="{00000000-0008-0000-0B00-00004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79" name="Рисунок 7">
          <a:extLst>
            <a:ext uri="{FF2B5EF4-FFF2-40B4-BE49-F238E27FC236}">
              <a16:creationId xmlns:a16="http://schemas.microsoft.com/office/drawing/2014/main" id="{00000000-0008-0000-0B00-00004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580" name="Рисунок 8">
          <a:extLst>
            <a:ext uri="{FF2B5EF4-FFF2-40B4-BE49-F238E27FC236}">
              <a16:creationId xmlns:a16="http://schemas.microsoft.com/office/drawing/2014/main" id="{00000000-0008-0000-0B00-000044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81" name="Рисунок 7">
          <a:extLst>
            <a:ext uri="{FF2B5EF4-FFF2-40B4-BE49-F238E27FC236}">
              <a16:creationId xmlns:a16="http://schemas.microsoft.com/office/drawing/2014/main" id="{00000000-0008-0000-0B00-00004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82" name="Рисунок 7">
          <a:extLst>
            <a:ext uri="{FF2B5EF4-FFF2-40B4-BE49-F238E27FC236}">
              <a16:creationId xmlns:a16="http://schemas.microsoft.com/office/drawing/2014/main" id="{00000000-0008-0000-0B00-00004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68</xdr:row>
      <xdr:rowOff>828675</xdr:rowOff>
    </xdr:to>
    <xdr:pic>
      <xdr:nvPicPr>
        <xdr:cNvPr id="583" name="Рисунок 8">
          <a:extLst>
            <a:ext uri="{FF2B5EF4-FFF2-40B4-BE49-F238E27FC236}">
              <a16:creationId xmlns:a16="http://schemas.microsoft.com/office/drawing/2014/main" id="{00000000-0008-0000-0B00-000047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68</xdr:row>
      <xdr:rowOff>828675</xdr:rowOff>
    </xdr:to>
    <xdr:pic>
      <xdr:nvPicPr>
        <xdr:cNvPr id="584" name="Рисунок 9">
          <a:extLst>
            <a:ext uri="{FF2B5EF4-FFF2-40B4-BE49-F238E27FC236}">
              <a16:creationId xmlns:a16="http://schemas.microsoft.com/office/drawing/2014/main" id="{00000000-0008-0000-0B00-000048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85" name="Рисунок 7">
          <a:extLst>
            <a:ext uri="{FF2B5EF4-FFF2-40B4-BE49-F238E27FC236}">
              <a16:creationId xmlns:a16="http://schemas.microsoft.com/office/drawing/2014/main" id="{00000000-0008-0000-0B00-00004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86" name="Рисунок 7">
          <a:extLst>
            <a:ext uri="{FF2B5EF4-FFF2-40B4-BE49-F238E27FC236}">
              <a16:creationId xmlns:a16="http://schemas.microsoft.com/office/drawing/2014/main" id="{00000000-0008-0000-0B00-00004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87" name="Рисунок 7">
          <a:extLst>
            <a:ext uri="{FF2B5EF4-FFF2-40B4-BE49-F238E27FC236}">
              <a16:creationId xmlns:a16="http://schemas.microsoft.com/office/drawing/2014/main" id="{00000000-0008-0000-0B00-00004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67</xdr:row>
      <xdr:rowOff>0</xdr:rowOff>
    </xdr:from>
    <xdr:to>
      <xdr:col>2</xdr:col>
      <xdr:colOff>704850</xdr:colOff>
      <xdr:row>68</xdr:row>
      <xdr:rowOff>828675</xdr:rowOff>
    </xdr:to>
    <xdr:pic>
      <xdr:nvPicPr>
        <xdr:cNvPr id="588" name="Рисунок 8">
          <a:extLst>
            <a:ext uri="{FF2B5EF4-FFF2-40B4-BE49-F238E27FC236}">
              <a16:creationId xmlns:a16="http://schemas.microsoft.com/office/drawing/2014/main" id="{00000000-0008-0000-0B00-00004C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68</xdr:row>
      <xdr:rowOff>828675</xdr:rowOff>
    </xdr:to>
    <xdr:pic>
      <xdr:nvPicPr>
        <xdr:cNvPr id="589" name="Рисунок 7">
          <a:extLst>
            <a:ext uri="{FF2B5EF4-FFF2-40B4-BE49-F238E27FC236}">
              <a16:creationId xmlns:a16="http://schemas.microsoft.com/office/drawing/2014/main" id="{00000000-0008-0000-0B00-00004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828400"/>
          <a:ext cx="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90" name="Рисунок 7">
          <a:extLst>
            <a:ext uri="{FF2B5EF4-FFF2-40B4-BE49-F238E27FC236}">
              <a16:creationId xmlns:a16="http://schemas.microsoft.com/office/drawing/2014/main" id="{00000000-0008-0000-0B00-00004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591" name="Рисунок 8">
          <a:extLst>
            <a:ext uri="{FF2B5EF4-FFF2-40B4-BE49-F238E27FC236}">
              <a16:creationId xmlns:a16="http://schemas.microsoft.com/office/drawing/2014/main" id="{00000000-0008-0000-0B00-00004F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592" name="Рисунок 9">
          <a:extLst>
            <a:ext uri="{FF2B5EF4-FFF2-40B4-BE49-F238E27FC236}">
              <a16:creationId xmlns:a16="http://schemas.microsoft.com/office/drawing/2014/main" id="{00000000-0008-0000-0B00-00005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93" name="Рисунок 7">
          <a:extLst>
            <a:ext uri="{FF2B5EF4-FFF2-40B4-BE49-F238E27FC236}">
              <a16:creationId xmlns:a16="http://schemas.microsoft.com/office/drawing/2014/main" id="{00000000-0008-0000-0B00-00005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94" name="Рисунок 7">
          <a:extLst>
            <a:ext uri="{FF2B5EF4-FFF2-40B4-BE49-F238E27FC236}">
              <a16:creationId xmlns:a16="http://schemas.microsoft.com/office/drawing/2014/main" id="{00000000-0008-0000-0B00-00005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95" name="Рисунок 7">
          <a:extLst>
            <a:ext uri="{FF2B5EF4-FFF2-40B4-BE49-F238E27FC236}">
              <a16:creationId xmlns:a16="http://schemas.microsoft.com/office/drawing/2014/main" id="{00000000-0008-0000-0B00-00005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596" name="Рисунок 8">
          <a:extLst>
            <a:ext uri="{FF2B5EF4-FFF2-40B4-BE49-F238E27FC236}">
              <a16:creationId xmlns:a16="http://schemas.microsoft.com/office/drawing/2014/main" id="{00000000-0008-0000-0B00-000054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97" name="Рисунок 7">
          <a:extLst>
            <a:ext uri="{FF2B5EF4-FFF2-40B4-BE49-F238E27FC236}">
              <a16:creationId xmlns:a16="http://schemas.microsoft.com/office/drawing/2014/main" id="{00000000-0008-0000-0B00-00005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598" name="Рисунок 7">
          <a:extLst>
            <a:ext uri="{FF2B5EF4-FFF2-40B4-BE49-F238E27FC236}">
              <a16:creationId xmlns:a16="http://schemas.microsoft.com/office/drawing/2014/main" id="{00000000-0008-0000-0B00-00005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599" name="Рисунок 8">
          <a:extLst>
            <a:ext uri="{FF2B5EF4-FFF2-40B4-BE49-F238E27FC236}">
              <a16:creationId xmlns:a16="http://schemas.microsoft.com/office/drawing/2014/main" id="{00000000-0008-0000-0B00-000057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600" name="Рисунок 9">
          <a:extLst>
            <a:ext uri="{FF2B5EF4-FFF2-40B4-BE49-F238E27FC236}">
              <a16:creationId xmlns:a16="http://schemas.microsoft.com/office/drawing/2014/main" id="{00000000-0008-0000-0B00-000058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01" name="Рисунок 7">
          <a:extLst>
            <a:ext uri="{FF2B5EF4-FFF2-40B4-BE49-F238E27FC236}">
              <a16:creationId xmlns:a16="http://schemas.microsoft.com/office/drawing/2014/main" id="{00000000-0008-0000-0B00-00005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02" name="Рисунок 7">
          <a:extLst>
            <a:ext uri="{FF2B5EF4-FFF2-40B4-BE49-F238E27FC236}">
              <a16:creationId xmlns:a16="http://schemas.microsoft.com/office/drawing/2014/main" id="{00000000-0008-0000-0B00-00005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03" name="Рисунок 7">
          <a:extLst>
            <a:ext uri="{FF2B5EF4-FFF2-40B4-BE49-F238E27FC236}">
              <a16:creationId xmlns:a16="http://schemas.microsoft.com/office/drawing/2014/main" id="{00000000-0008-0000-0B00-00005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04" name="Рисунок 8">
          <a:extLst>
            <a:ext uri="{FF2B5EF4-FFF2-40B4-BE49-F238E27FC236}">
              <a16:creationId xmlns:a16="http://schemas.microsoft.com/office/drawing/2014/main" id="{00000000-0008-0000-0B00-00005C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05" name="Рисунок 7">
          <a:extLst>
            <a:ext uri="{FF2B5EF4-FFF2-40B4-BE49-F238E27FC236}">
              <a16:creationId xmlns:a16="http://schemas.microsoft.com/office/drawing/2014/main" id="{00000000-0008-0000-0B00-00005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06" name="Рисунок 7">
          <a:extLst>
            <a:ext uri="{FF2B5EF4-FFF2-40B4-BE49-F238E27FC236}">
              <a16:creationId xmlns:a16="http://schemas.microsoft.com/office/drawing/2014/main" id="{00000000-0008-0000-0B00-00005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07" name="Рисунок 8">
          <a:extLst>
            <a:ext uri="{FF2B5EF4-FFF2-40B4-BE49-F238E27FC236}">
              <a16:creationId xmlns:a16="http://schemas.microsoft.com/office/drawing/2014/main" id="{00000000-0008-0000-0B00-00005F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608" name="Рисунок 9">
          <a:extLst>
            <a:ext uri="{FF2B5EF4-FFF2-40B4-BE49-F238E27FC236}">
              <a16:creationId xmlns:a16="http://schemas.microsoft.com/office/drawing/2014/main" id="{00000000-0008-0000-0B00-00006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09" name="Рисунок 7">
          <a:extLst>
            <a:ext uri="{FF2B5EF4-FFF2-40B4-BE49-F238E27FC236}">
              <a16:creationId xmlns:a16="http://schemas.microsoft.com/office/drawing/2014/main" id="{00000000-0008-0000-0B00-00006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10" name="Рисунок 7">
          <a:extLst>
            <a:ext uri="{FF2B5EF4-FFF2-40B4-BE49-F238E27FC236}">
              <a16:creationId xmlns:a16="http://schemas.microsoft.com/office/drawing/2014/main" id="{00000000-0008-0000-0B00-00006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11" name="Рисунок 7">
          <a:extLst>
            <a:ext uri="{FF2B5EF4-FFF2-40B4-BE49-F238E27FC236}">
              <a16:creationId xmlns:a16="http://schemas.microsoft.com/office/drawing/2014/main" id="{00000000-0008-0000-0B00-00006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12" name="Рисунок 8">
          <a:extLst>
            <a:ext uri="{FF2B5EF4-FFF2-40B4-BE49-F238E27FC236}">
              <a16:creationId xmlns:a16="http://schemas.microsoft.com/office/drawing/2014/main" id="{00000000-0008-0000-0B00-000064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13" name="Рисунок 7">
          <a:extLst>
            <a:ext uri="{FF2B5EF4-FFF2-40B4-BE49-F238E27FC236}">
              <a16:creationId xmlns:a16="http://schemas.microsoft.com/office/drawing/2014/main" id="{00000000-0008-0000-0B00-00006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14" name="Рисунок 7">
          <a:extLst>
            <a:ext uri="{FF2B5EF4-FFF2-40B4-BE49-F238E27FC236}">
              <a16:creationId xmlns:a16="http://schemas.microsoft.com/office/drawing/2014/main" id="{00000000-0008-0000-0B00-00006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15" name="Рисунок 8">
          <a:extLst>
            <a:ext uri="{FF2B5EF4-FFF2-40B4-BE49-F238E27FC236}">
              <a16:creationId xmlns:a16="http://schemas.microsoft.com/office/drawing/2014/main" id="{00000000-0008-0000-0B00-000067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616" name="Рисунок 9">
          <a:extLst>
            <a:ext uri="{FF2B5EF4-FFF2-40B4-BE49-F238E27FC236}">
              <a16:creationId xmlns:a16="http://schemas.microsoft.com/office/drawing/2014/main" id="{00000000-0008-0000-0B00-000068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17" name="Рисунок 7">
          <a:extLst>
            <a:ext uri="{FF2B5EF4-FFF2-40B4-BE49-F238E27FC236}">
              <a16:creationId xmlns:a16="http://schemas.microsoft.com/office/drawing/2014/main" id="{00000000-0008-0000-0B00-00006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18" name="Рисунок 7">
          <a:extLst>
            <a:ext uri="{FF2B5EF4-FFF2-40B4-BE49-F238E27FC236}">
              <a16:creationId xmlns:a16="http://schemas.microsoft.com/office/drawing/2014/main" id="{00000000-0008-0000-0B00-00006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19" name="Рисунок 7">
          <a:extLst>
            <a:ext uri="{FF2B5EF4-FFF2-40B4-BE49-F238E27FC236}">
              <a16:creationId xmlns:a16="http://schemas.microsoft.com/office/drawing/2014/main" id="{00000000-0008-0000-0B00-00006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20" name="Рисунок 8">
          <a:extLst>
            <a:ext uri="{FF2B5EF4-FFF2-40B4-BE49-F238E27FC236}">
              <a16:creationId xmlns:a16="http://schemas.microsoft.com/office/drawing/2014/main" id="{00000000-0008-0000-0B00-00006C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21" name="Рисунок 7">
          <a:extLst>
            <a:ext uri="{FF2B5EF4-FFF2-40B4-BE49-F238E27FC236}">
              <a16:creationId xmlns:a16="http://schemas.microsoft.com/office/drawing/2014/main" id="{00000000-0008-0000-0B00-00006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876300</xdr:colOff>
      <xdr:row>68</xdr:row>
      <xdr:rowOff>161925</xdr:rowOff>
    </xdr:from>
    <xdr:to>
      <xdr:col>2</xdr:col>
      <xdr:colOff>1676400</xdr:colOff>
      <xdr:row>68</xdr:row>
      <xdr:rowOff>952500</xdr:rowOff>
    </xdr:to>
    <xdr:pic>
      <xdr:nvPicPr>
        <xdr:cNvPr id="622" name="Рисунок 148" descr="C:\Users\saltanov\AppData\Local\Temp\SNAGHTML246c08b2.PNG">
          <a:hlinkClick xmlns:r="http://schemas.openxmlformats.org/officeDocument/2006/relationships" r:id="rId26"/>
          <a:extLst>
            <a:ext uri="{FF2B5EF4-FFF2-40B4-BE49-F238E27FC236}">
              <a16:creationId xmlns:a16="http://schemas.microsoft.com/office/drawing/2014/main" id="{00000000-0008-0000-0B00-00006E02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a:ext>
          </a:extLst>
        </a:blip>
        <a:srcRect/>
        <a:stretch>
          <a:fillRect/>
        </a:stretch>
      </xdr:blipFill>
      <xdr:spPr bwMode="auto">
        <a:xfrm>
          <a:off x="2724150" y="84572475"/>
          <a:ext cx="8001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23" name="Рисунок 7">
          <a:extLst>
            <a:ext uri="{FF2B5EF4-FFF2-40B4-BE49-F238E27FC236}">
              <a16:creationId xmlns:a16="http://schemas.microsoft.com/office/drawing/2014/main" id="{00000000-0008-0000-0B00-00006F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24" name="Рисунок 8">
          <a:extLst>
            <a:ext uri="{FF2B5EF4-FFF2-40B4-BE49-F238E27FC236}">
              <a16:creationId xmlns:a16="http://schemas.microsoft.com/office/drawing/2014/main" id="{00000000-0008-0000-0B00-000070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625" name="Рисунок 9">
          <a:extLst>
            <a:ext uri="{FF2B5EF4-FFF2-40B4-BE49-F238E27FC236}">
              <a16:creationId xmlns:a16="http://schemas.microsoft.com/office/drawing/2014/main" id="{00000000-0008-0000-0B00-000071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26" name="Рисунок 7">
          <a:extLst>
            <a:ext uri="{FF2B5EF4-FFF2-40B4-BE49-F238E27FC236}">
              <a16:creationId xmlns:a16="http://schemas.microsoft.com/office/drawing/2014/main" id="{00000000-0008-0000-0B00-00007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27" name="Рисунок 7">
          <a:extLst>
            <a:ext uri="{FF2B5EF4-FFF2-40B4-BE49-F238E27FC236}">
              <a16:creationId xmlns:a16="http://schemas.microsoft.com/office/drawing/2014/main" id="{00000000-0008-0000-0B00-00007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28" name="Рисунок 7">
          <a:extLst>
            <a:ext uri="{FF2B5EF4-FFF2-40B4-BE49-F238E27FC236}">
              <a16:creationId xmlns:a16="http://schemas.microsoft.com/office/drawing/2014/main" id="{00000000-0008-0000-0B00-000074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29" name="Рисунок 8">
          <a:extLst>
            <a:ext uri="{FF2B5EF4-FFF2-40B4-BE49-F238E27FC236}">
              <a16:creationId xmlns:a16="http://schemas.microsoft.com/office/drawing/2014/main" id="{00000000-0008-0000-0B00-000075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30" name="Рисунок 7">
          <a:extLst>
            <a:ext uri="{FF2B5EF4-FFF2-40B4-BE49-F238E27FC236}">
              <a16:creationId xmlns:a16="http://schemas.microsoft.com/office/drawing/2014/main" id="{00000000-0008-0000-0B00-00007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31" name="Рисунок 7">
          <a:extLst>
            <a:ext uri="{FF2B5EF4-FFF2-40B4-BE49-F238E27FC236}">
              <a16:creationId xmlns:a16="http://schemas.microsoft.com/office/drawing/2014/main" id="{00000000-0008-0000-0B00-000077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32" name="Рисунок 8">
          <a:extLst>
            <a:ext uri="{FF2B5EF4-FFF2-40B4-BE49-F238E27FC236}">
              <a16:creationId xmlns:a16="http://schemas.microsoft.com/office/drawing/2014/main" id="{00000000-0008-0000-0B00-000078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633" name="Рисунок 9">
          <a:extLst>
            <a:ext uri="{FF2B5EF4-FFF2-40B4-BE49-F238E27FC236}">
              <a16:creationId xmlns:a16="http://schemas.microsoft.com/office/drawing/2014/main" id="{00000000-0008-0000-0B00-000079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34" name="Рисунок 7">
          <a:extLst>
            <a:ext uri="{FF2B5EF4-FFF2-40B4-BE49-F238E27FC236}">
              <a16:creationId xmlns:a16="http://schemas.microsoft.com/office/drawing/2014/main" id="{00000000-0008-0000-0B00-00007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35" name="Рисунок 7">
          <a:extLst>
            <a:ext uri="{FF2B5EF4-FFF2-40B4-BE49-F238E27FC236}">
              <a16:creationId xmlns:a16="http://schemas.microsoft.com/office/drawing/2014/main" id="{00000000-0008-0000-0B00-00007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36" name="Рисунок 7">
          <a:extLst>
            <a:ext uri="{FF2B5EF4-FFF2-40B4-BE49-F238E27FC236}">
              <a16:creationId xmlns:a16="http://schemas.microsoft.com/office/drawing/2014/main" id="{00000000-0008-0000-0B00-00007C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37" name="Рисунок 8">
          <a:extLst>
            <a:ext uri="{FF2B5EF4-FFF2-40B4-BE49-F238E27FC236}">
              <a16:creationId xmlns:a16="http://schemas.microsoft.com/office/drawing/2014/main" id="{00000000-0008-0000-0B00-00007D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38" name="Рисунок 7">
          <a:extLst>
            <a:ext uri="{FF2B5EF4-FFF2-40B4-BE49-F238E27FC236}">
              <a16:creationId xmlns:a16="http://schemas.microsoft.com/office/drawing/2014/main" id="{00000000-0008-0000-0B00-00007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39" name="Рисунок 7">
          <a:extLst>
            <a:ext uri="{FF2B5EF4-FFF2-40B4-BE49-F238E27FC236}">
              <a16:creationId xmlns:a16="http://schemas.microsoft.com/office/drawing/2014/main" id="{00000000-0008-0000-0B00-00007F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40" name="Рисунок 7">
          <a:extLst>
            <a:ext uri="{FF2B5EF4-FFF2-40B4-BE49-F238E27FC236}">
              <a16:creationId xmlns:a16="http://schemas.microsoft.com/office/drawing/2014/main" id="{00000000-0008-0000-0B00-000080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41" name="Рисунок 8">
          <a:extLst>
            <a:ext uri="{FF2B5EF4-FFF2-40B4-BE49-F238E27FC236}">
              <a16:creationId xmlns:a16="http://schemas.microsoft.com/office/drawing/2014/main" id="{00000000-0008-0000-0B00-000081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642" name="Рисунок 9">
          <a:extLst>
            <a:ext uri="{FF2B5EF4-FFF2-40B4-BE49-F238E27FC236}">
              <a16:creationId xmlns:a16="http://schemas.microsoft.com/office/drawing/2014/main" id="{00000000-0008-0000-0B00-000082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43" name="Рисунок 7">
          <a:extLst>
            <a:ext uri="{FF2B5EF4-FFF2-40B4-BE49-F238E27FC236}">
              <a16:creationId xmlns:a16="http://schemas.microsoft.com/office/drawing/2014/main" id="{00000000-0008-0000-0B00-00008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44" name="Рисунок 7">
          <a:extLst>
            <a:ext uri="{FF2B5EF4-FFF2-40B4-BE49-F238E27FC236}">
              <a16:creationId xmlns:a16="http://schemas.microsoft.com/office/drawing/2014/main" id="{00000000-0008-0000-0B00-000084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45" name="Рисунок 7">
          <a:extLst>
            <a:ext uri="{FF2B5EF4-FFF2-40B4-BE49-F238E27FC236}">
              <a16:creationId xmlns:a16="http://schemas.microsoft.com/office/drawing/2014/main" id="{00000000-0008-0000-0B00-00008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46" name="Рисунок 8">
          <a:extLst>
            <a:ext uri="{FF2B5EF4-FFF2-40B4-BE49-F238E27FC236}">
              <a16:creationId xmlns:a16="http://schemas.microsoft.com/office/drawing/2014/main" id="{00000000-0008-0000-0B00-000086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47" name="Рисунок 7">
          <a:extLst>
            <a:ext uri="{FF2B5EF4-FFF2-40B4-BE49-F238E27FC236}">
              <a16:creationId xmlns:a16="http://schemas.microsoft.com/office/drawing/2014/main" id="{00000000-0008-0000-0B00-000087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48" name="Рисунок 7">
          <a:extLst>
            <a:ext uri="{FF2B5EF4-FFF2-40B4-BE49-F238E27FC236}">
              <a16:creationId xmlns:a16="http://schemas.microsoft.com/office/drawing/2014/main" id="{00000000-0008-0000-0B00-000088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49" name="Рисунок 8">
          <a:extLst>
            <a:ext uri="{FF2B5EF4-FFF2-40B4-BE49-F238E27FC236}">
              <a16:creationId xmlns:a16="http://schemas.microsoft.com/office/drawing/2014/main" id="{00000000-0008-0000-0B00-000089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650" name="Рисунок 9">
          <a:extLst>
            <a:ext uri="{FF2B5EF4-FFF2-40B4-BE49-F238E27FC236}">
              <a16:creationId xmlns:a16="http://schemas.microsoft.com/office/drawing/2014/main" id="{00000000-0008-0000-0B00-00008A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51" name="Рисунок 7">
          <a:extLst>
            <a:ext uri="{FF2B5EF4-FFF2-40B4-BE49-F238E27FC236}">
              <a16:creationId xmlns:a16="http://schemas.microsoft.com/office/drawing/2014/main" id="{00000000-0008-0000-0B00-00008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52" name="Рисунок 7">
          <a:extLst>
            <a:ext uri="{FF2B5EF4-FFF2-40B4-BE49-F238E27FC236}">
              <a16:creationId xmlns:a16="http://schemas.microsoft.com/office/drawing/2014/main" id="{00000000-0008-0000-0B00-00008C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53" name="Рисунок 7">
          <a:extLst>
            <a:ext uri="{FF2B5EF4-FFF2-40B4-BE49-F238E27FC236}">
              <a16:creationId xmlns:a16="http://schemas.microsoft.com/office/drawing/2014/main" id="{00000000-0008-0000-0B00-00008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54" name="Рисунок 8">
          <a:extLst>
            <a:ext uri="{FF2B5EF4-FFF2-40B4-BE49-F238E27FC236}">
              <a16:creationId xmlns:a16="http://schemas.microsoft.com/office/drawing/2014/main" id="{00000000-0008-0000-0B00-00008E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55" name="Рисунок 7">
          <a:extLst>
            <a:ext uri="{FF2B5EF4-FFF2-40B4-BE49-F238E27FC236}">
              <a16:creationId xmlns:a16="http://schemas.microsoft.com/office/drawing/2014/main" id="{00000000-0008-0000-0B00-00008F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56" name="Рисунок 7">
          <a:extLst>
            <a:ext uri="{FF2B5EF4-FFF2-40B4-BE49-F238E27FC236}">
              <a16:creationId xmlns:a16="http://schemas.microsoft.com/office/drawing/2014/main" id="{00000000-0008-0000-0B00-000090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57" name="Рисунок 7">
          <a:extLst>
            <a:ext uri="{FF2B5EF4-FFF2-40B4-BE49-F238E27FC236}">
              <a16:creationId xmlns:a16="http://schemas.microsoft.com/office/drawing/2014/main" id="{00000000-0008-0000-0B00-00009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58" name="Рисунок 8">
          <a:extLst>
            <a:ext uri="{FF2B5EF4-FFF2-40B4-BE49-F238E27FC236}">
              <a16:creationId xmlns:a16="http://schemas.microsoft.com/office/drawing/2014/main" id="{00000000-0008-0000-0B00-000092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659" name="Рисунок 9">
          <a:extLst>
            <a:ext uri="{FF2B5EF4-FFF2-40B4-BE49-F238E27FC236}">
              <a16:creationId xmlns:a16="http://schemas.microsoft.com/office/drawing/2014/main" id="{00000000-0008-0000-0B00-000093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60" name="Рисунок 7">
          <a:extLst>
            <a:ext uri="{FF2B5EF4-FFF2-40B4-BE49-F238E27FC236}">
              <a16:creationId xmlns:a16="http://schemas.microsoft.com/office/drawing/2014/main" id="{00000000-0008-0000-0B00-000094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61" name="Рисунок 7">
          <a:extLst>
            <a:ext uri="{FF2B5EF4-FFF2-40B4-BE49-F238E27FC236}">
              <a16:creationId xmlns:a16="http://schemas.microsoft.com/office/drawing/2014/main" id="{00000000-0008-0000-0B00-00009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62" name="Рисунок 7">
          <a:extLst>
            <a:ext uri="{FF2B5EF4-FFF2-40B4-BE49-F238E27FC236}">
              <a16:creationId xmlns:a16="http://schemas.microsoft.com/office/drawing/2014/main" id="{00000000-0008-0000-0B00-00009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63" name="Рисунок 8">
          <a:extLst>
            <a:ext uri="{FF2B5EF4-FFF2-40B4-BE49-F238E27FC236}">
              <a16:creationId xmlns:a16="http://schemas.microsoft.com/office/drawing/2014/main" id="{00000000-0008-0000-0B00-000097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64" name="Рисунок 7">
          <a:extLst>
            <a:ext uri="{FF2B5EF4-FFF2-40B4-BE49-F238E27FC236}">
              <a16:creationId xmlns:a16="http://schemas.microsoft.com/office/drawing/2014/main" id="{00000000-0008-0000-0B00-000098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65" name="Рисунок 7">
          <a:extLst>
            <a:ext uri="{FF2B5EF4-FFF2-40B4-BE49-F238E27FC236}">
              <a16:creationId xmlns:a16="http://schemas.microsoft.com/office/drawing/2014/main" id="{00000000-0008-0000-0B00-00009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66" name="Рисунок 8">
          <a:extLst>
            <a:ext uri="{FF2B5EF4-FFF2-40B4-BE49-F238E27FC236}">
              <a16:creationId xmlns:a16="http://schemas.microsoft.com/office/drawing/2014/main" id="{00000000-0008-0000-0B00-00009A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68</xdr:row>
      <xdr:rowOff>0</xdr:rowOff>
    </xdr:from>
    <xdr:to>
      <xdr:col>2</xdr:col>
      <xdr:colOff>552450</xdr:colOff>
      <xdr:row>68</xdr:row>
      <xdr:rowOff>819150</xdr:rowOff>
    </xdr:to>
    <xdr:pic>
      <xdr:nvPicPr>
        <xdr:cNvPr id="667" name="Рисунок 9">
          <a:extLst>
            <a:ext uri="{FF2B5EF4-FFF2-40B4-BE49-F238E27FC236}">
              <a16:creationId xmlns:a16="http://schemas.microsoft.com/office/drawing/2014/main" id="{00000000-0008-0000-0B00-00009B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68" name="Рисунок 7">
          <a:extLst>
            <a:ext uri="{FF2B5EF4-FFF2-40B4-BE49-F238E27FC236}">
              <a16:creationId xmlns:a16="http://schemas.microsoft.com/office/drawing/2014/main" id="{00000000-0008-0000-0B00-00009C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69" name="Рисунок 7">
          <a:extLst>
            <a:ext uri="{FF2B5EF4-FFF2-40B4-BE49-F238E27FC236}">
              <a16:creationId xmlns:a16="http://schemas.microsoft.com/office/drawing/2014/main" id="{00000000-0008-0000-0B00-00009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70" name="Рисунок 7">
          <a:extLst>
            <a:ext uri="{FF2B5EF4-FFF2-40B4-BE49-F238E27FC236}">
              <a16:creationId xmlns:a16="http://schemas.microsoft.com/office/drawing/2014/main" id="{00000000-0008-0000-0B00-00009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68</xdr:row>
      <xdr:rowOff>0</xdr:rowOff>
    </xdr:from>
    <xdr:to>
      <xdr:col>2</xdr:col>
      <xdr:colOff>704850</xdr:colOff>
      <xdr:row>68</xdr:row>
      <xdr:rowOff>819150</xdr:rowOff>
    </xdr:to>
    <xdr:pic>
      <xdr:nvPicPr>
        <xdr:cNvPr id="671" name="Рисунок 8">
          <a:extLst>
            <a:ext uri="{FF2B5EF4-FFF2-40B4-BE49-F238E27FC236}">
              <a16:creationId xmlns:a16="http://schemas.microsoft.com/office/drawing/2014/main" id="{00000000-0008-0000-0B00-00009F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68</xdr:row>
      <xdr:rowOff>0</xdr:rowOff>
    </xdr:from>
    <xdr:to>
      <xdr:col>2</xdr:col>
      <xdr:colOff>590550</xdr:colOff>
      <xdr:row>68</xdr:row>
      <xdr:rowOff>819150</xdr:rowOff>
    </xdr:to>
    <xdr:pic>
      <xdr:nvPicPr>
        <xdr:cNvPr id="672" name="Рисунок 7">
          <a:extLst>
            <a:ext uri="{FF2B5EF4-FFF2-40B4-BE49-F238E27FC236}">
              <a16:creationId xmlns:a16="http://schemas.microsoft.com/office/drawing/2014/main" id="{00000000-0008-0000-0B00-0000A0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4999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52</xdr:row>
      <xdr:rowOff>123825</xdr:rowOff>
    </xdr:from>
    <xdr:to>
      <xdr:col>2</xdr:col>
      <xdr:colOff>1752600</xdr:colOff>
      <xdr:row>52</xdr:row>
      <xdr:rowOff>1019175</xdr:rowOff>
    </xdr:to>
    <xdr:pic>
      <xdr:nvPicPr>
        <xdr:cNvPr id="673" name="Рисунок 723" descr="C:\Users\saltanov\AppData\Local\Temp\SNAGHTML5d85139.PNG">
          <a:hlinkClick xmlns:r="http://schemas.openxmlformats.org/officeDocument/2006/relationships" r:id="rId27"/>
          <a:extLst>
            <a:ext uri="{FF2B5EF4-FFF2-40B4-BE49-F238E27FC236}">
              <a16:creationId xmlns:a16="http://schemas.microsoft.com/office/drawing/2014/main" id="{00000000-0008-0000-0B00-0000A102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a:ext>
          </a:extLst>
        </a:blip>
        <a:srcRect/>
        <a:stretch>
          <a:fillRect/>
        </a:stretch>
      </xdr:blipFill>
      <xdr:spPr bwMode="auto">
        <a:xfrm>
          <a:off x="2657475" y="69513450"/>
          <a:ext cx="9429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771525</xdr:colOff>
      <xdr:row>54</xdr:row>
      <xdr:rowOff>123825</xdr:rowOff>
    </xdr:from>
    <xdr:to>
      <xdr:col>2</xdr:col>
      <xdr:colOff>1733550</xdr:colOff>
      <xdr:row>54</xdr:row>
      <xdr:rowOff>1066800</xdr:rowOff>
    </xdr:to>
    <xdr:pic>
      <xdr:nvPicPr>
        <xdr:cNvPr id="674" name="Рисунок 724" descr="C:\Users\saltanov\AppData\Local\Temp\SNAGHTML5dc21a2.PNG">
          <a:hlinkClick xmlns:r="http://schemas.openxmlformats.org/officeDocument/2006/relationships" r:id="rId29"/>
          <a:extLst>
            <a:ext uri="{FF2B5EF4-FFF2-40B4-BE49-F238E27FC236}">
              <a16:creationId xmlns:a16="http://schemas.microsoft.com/office/drawing/2014/main" id="{00000000-0008-0000-0B00-0000A202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a:ext>
          </a:extLst>
        </a:blip>
        <a:srcRect/>
        <a:stretch>
          <a:fillRect/>
        </a:stretch>
      </xdr:blipFill>
      <xdr:spPr bwMode="auto">
        <a:xfrm>
          <a:off x="2619375" y="70656450"/>
          <a:ext cx="9620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57</xdr:row>
      <xdr:rowOff>123825</xdr:rowOff>
    </xdr:from>
    <xdr:to>
      <xdr:col>2</xdr:col>
      <xdr:colOff>1771650</xdr:colOff>
      <xdr:row>57</xdr:row>
      <xdr:rowOff>1028700</xdr:rowOff>
    </xdr:to>
    <xdr:pic>
      <xdr:nvPicPr>
        <xdr:cNvPr id="675" name="Рисунок 725" descr="C:\Users\saltanov\AppData\Local\Temp\SNAGHTML5e10a3b.PNG">
          <a:hlinkClick xmlns:r="http://schemas.openxmlformats.org/officeDocument/2006/relationships" r:id="rId31"/>
          <a:extLst>
            <a:ext uri="{FF2B5EF4-FFF2-40B4-BE49-F238E27FC236}">
              <a16:creationId xmlns:a16="http://schemas.microsoft.com/office/drawing/2014/main" id="{00000000-0008-0000-0B00-0000A302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a:ext>
          </a:extLst>
        </a:blip>
        <a:srcRect/>
        <a:stretch>
          <a:fillRect/>
        </a:stretch>
      </xdr:blipFill>
      <xdr:spPr bwMode="auto">
        <a:xfrm>
          <a:off x="2657475" y="72942450"/>
          <a:ext cx="9620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59</xdr:row>
      <xdr:rowOff>28575</xdr:rowOff>
    </xdr:from>
    <xdr:to>
      <xdr:col>2</xdr:col>
      <xdr:colOff>838200</xdr:colOff>
      <xdr:row>59</xdr:row>
      <xdr:rowOff>933450</xdr:rowOff>
    </xdr:to>
    <xdr:pic>
      <xdr:nvPicPr>
        <xdr:cNvPr id="676" name="Рисунок 6">
          <a:extLst>
            <a:ext uri="{FF2B5EF4-FFF2-40B4-BE49-F238E27FC236}">
              <a16:creationId xmlns:a16="http://schemas.microsoft.com/office/drawing/2014/main" id="{00000000-0008-0000-0B00-0000A402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66684525"/>
          <a:ext cx="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59</xdr:row>
      <xdr:rowOff>133350</xdr:rowOff>
    </xdr:from>
    <xdr:to>
      <xdr:col>2</xdr:col>
      <xdr:colOff>1771650</xdr:colOff>
      <xdr:row>59</xdr:row>
      <xdr:rowOff>1028700</xdr:rowOff>
    </xdr:to>
    <xdr:pic>
      <xdr:nvPicPr>
        <xdr:cNvPr id="677" name="Рисунок 727" descr="C:\Users\saltanov\AppData\Local\Temp\SNAGHTML5e10a3b.PNG">
          <a:hlinkClick xmlns:r="http://schemas.openxmlformats.org/officeDocument/2006/relationships" r:id="rId33"/>
          <a:extLst>
            <a:ext uri="{FF2B5EF4-FFF2-40B4-BE49-F238E27FC236}">
              <a16:creationId xmlns:a16="http://schemas.microsoft.com/office/drawing/2014/main" id="{00000000-0008-0000-0B00-0000A502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a:ext>
          </a:extLst>
        </a:blip>
        <a:srcRect/>
        <a:stretch>
          <a:fillRect/>
        </a:stretch>
      </xdr:blipFill>
      <xdr:spPr bwMode="auto">
        <a:xfrm>
          <a:off x="2657475" y="74094975"/>
          <a:ext cx="9620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752475</xdr:colOff>
      <xdr:row>60</xdr:row>
      <xdr:rowOff>123825</xdr:rowOff>
    </xdr:from>
    <xdr:to>
      <xdr:col>2</xdr:col>
      <xdr:colOff>1800225</xdr:colOff>
      <xdr:row>60</xdr:row>
      <xdr:rowOff>1085850</xdr:rowOff>
    </xdr:to>
    <xdr:pic>
      <xdr:nvPicPr>
        <xdr:cNvPr id="678" name="Рисунок 728" descr="C:\Users\saltanov\AppData\Local\Temp\SNAGHTML5e6e167.PNG">
          <a:hlinkClick xmlns:r="http://schemas.openxmlformats.org/officeDocument/2006/relationships" r:id="rId35"/>
          <a:extLst>
            <a:ext uri="{FF2B5EF4-FFF2-40B4-BE49-F238E27FC236}">
              <a16:creationId xmlns:a16="http://schemas.microsoft.com/office/drawing/2014/main" id="{00000000-0008-0000-0B00-0000A602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a:ext>
          </a:extLst>
        </a:blip>
        <a:srcRect/>
        <a:stretch>
          <a:fillRect/>
        </a:stretch>
      </xdr:blipFill>
      <xdr:spPr bwMode="auto">
        <a:xfrm>
          <a:off x="2600325" y="75228450"/>
          <a:ext cx="10477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63</xdr:row>
      <xdr:rowOff>95250</xdr:rowOff>
    </xdr:from>
    <xdr:to>
      <xdr:col>2</xdr:col>
      <xdr:colOff>1695450</xdr:colOff>
      <xdr:row>63</xdr:row>
      <xdr:rowOff>1076325</xdr:rowOff>
    </xdr:to>
    <xdr:pic>
      <xdr:nvPicPr>
        <xdr:cNvPr id="679" name="Рисунок 729" descr="C:\Users\saltanov\AppData\Local\Temp\SNAGHTML5ee83dd.PNG">
          <a:hlinkClick xmlns:r="http://schemas.openxmlformats.org/officeDocument/2006/relationships" r:id="rId37"/>
          <a:extLst>
            <a:ext uri="{FF2B5EF4-FFF2-40B4-BE49-F238E27FC236}">
              <a16:creationId xmlns:a16="http://schemas.microsoft.com/office/drawing/2014/main" id="{00000000-0008-0000-0B00-0000A702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a:ext>
          </a:extLst>
        </a:blip>
        <a:srcRect/>
        <a:stretch>
          <a:fillRect/>
        </a:stretch>
      </xdr:blipFill>
      <xdr:spPr bwMode="auto">
        <a:xfrm>
          <a:off x="2571750" y="77485875"/>
          <a:ext cx="9715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64</xdr:row>
      <xdr:rowOff>180975</xdr:rowOff>
    </xdr:from>
    <xdr:to>
      <xdr:col>2</xdr:col>
      <xdr:colOff>1552575</xdr:colOff>
      <xdr:row>64</xdr:row>
      <xdr:rowOff>971550</xdr:rowOff>
    </xdr:to>
    <xdr:pic>
      <xdr:nvPicPr>
        <xdr:cNvPr id="681" name="Рисунок 731" descr="C:\Users\saltanov\AppData\Local\Temp\SNAGHTML5f6e406.PNG">
          <a:hlinkClick xmlns:r="http://schemas.openxmlformats.org/officeDocument/2006/relationships" r:id="rId39"/>
          <a:extLst>
            <a:ext uri="{FF2B5EF4-FFF2-40B4-BE49-F238E27FC236}">
              <a16:creationId xmlns:a16="http://schemas.microsoft.com/office/drawing/2014/main" id="{00000000-0008-0000-0B00-0000A9020000}"/>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a:ext>
          </a:extLst>
        </a:blip>
        <a:srcRect/>
        <a:stretch>
          <a:fillRect/>
        </a:stretch>
      </xdr:blipFill>
      <xdr:spPr bwMode="auto">
        <a:xfrm>
          <a:off x="2657475" y="78714600"/>
          <a:ext cx="7429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37</xdr:row>
      <xdr:rowOff>19050</xdr:rowOff>
    </xdr:from>
    <xdr:to>
      <xdr:col>2</xdr:col>
      <xdr:colOff>1924050</xdr:colOff>
      <xdr:row>37</xdr:row>
      <xdr:rowOff>1123950</xdr:rowOff>
    </xdr:to>
    <xdr:pic>
      <xdr:nvPicPr>
        <xdr:cNvPr id="684" name="Рисунок 731" descr="C:\Users\saltanov\AppData\Local\Temp\SNAGHTMLfa659e4.PNG">
          <a:hlinkClick xmlns:r="http://schemas.openxmlformats.org/officeDocument/2006/relationships" r:id="rId41"/>
          <a:extLst>
            <a:ext uri="{FF2B5EF4-FFF2-40B4-BE49-F238E27FC236}">
              <a16:creationId xmlns:a16="http://schemas.microsoft.com/office/drawing/2014/main" id="{00000000-0008-0000-0B00-0000AC02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a:ext>
          </a:extLst>
        </a:blip>
        <a:srcRect/>
        <a:stretch>
          <a:fillRect/>
        </a:stretch>
      </xdr:blipFill>
      <xdr:spPr bwMode="auto">
        <a:xfrm>
          <a:off x="2343150" y="51777900"/>
          <a:ext cx="14287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43</xdr:row>
      <xdr:rowOff>38101</xdr:rowOff>
    </xdr:from>
    <xdr:to>
      <xdr:col>2</xdr:col>
      <xdr:colOff>1657350</xdr:colOff>
      <xdr:row>43</xdr:row>
      <xdr:rowOff>1116535</xdr:rowOff>
    </xdr:to>
    <xdr:pic>
      <xdr:nvPicPr>
        <xdr:cNvPr id="685" name="Рисунок 732" descr="C:\Users\saltanov\AppData\Local\Temp\SNAGHTMLfa7f4eb.PNG">
          <a:hlinkClick xmlns:r="http://schemas.openxmlformats.org/officeDocument/2006/relationships" r:id="rId43"/>
          <a:extLst>
            <a:ext uri="{FF2B5EF4-FFF2-40B4-BE49-F238E27FC236}">
              <a16:creationId xmlns:a16="http://schemas.microsoft.com/office/drawing/2014/main" id="{00000000-0008-0000-0B00-0000AD02000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a:ext>
          </a:extLst>
        </a:blip>
        <a:srcRect/>
        <a:stretch>
          <a:fillRect/>
        </a:stretch>
      </xdr:blipFill>
      <xdr:spPr bwMode="auto">
        <a:xfrm>
          <a:off x="2524125" y="61102876"/>
          <a:ext cx="981075" cy="1078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686" name="Рисунок 5">
          <a:extLst>
            <a:ext uri="{FF2B5EF4-FFF2-40B4-BE49-F238E27FC236}">
              <a16:creationId xmlns:a16="http://schemas.microsoft.com/office/drawing/2014/main" id="{00000000-0008-0000-0B00-0000AE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687" name="Рисунок 8">
          <a:extLst>
            <a:ext uri="{FF2B5EF4-FFF2-40B4-BE49-F238E27FC236}">
              <a16:creationId xmlns:a16="http://schemas.microsoft.com/office/drawing/2014/main" id="{00000000-0008-0000-0B00-0000AF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688" name="Рисунок 9">
          <a:extLst>
            <a:ext uri="{FF2B5EF4-FFF2-40B4-BE49-F238E27FC236}">
              <a16:creationId xmlns:a16="http://schemas.microsoft.com/office/drawing/2014/main" id="{00000000-0008-0000-0B00-0000B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689" name="Рисунок 5">
          <a:extLst>
            <a:ext uri="{FF2B5EF4-FFF2-40B4-BE49-F238E27FC236}">
              <a16:creationId xmlns:a16="http://schemas.microsoft.com/office/drawing/2014/main" id="{00000000-0008-0000-0B00-0000B1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690" name="Рисунок 5">
          <a:extLst>
            <a:ext uri="{FF2B5EF4-FFF2-40B4-BE49-F238E27FC236}">
              <a16:creationId xmlns:a16="http://schemas.microsoft.com/office/drawing/2014/main" id="{00000000-0008-0000-0B00-0000B2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691" name="Рисунок 5">
          <a:extLst>
            <a:ext uri="{FF2B5EF4-FFF2-40B4-BE49-F238E27FC236}">
              <a16:creationId xmlns:a16="http://schemas.microsoft.com/office/drawing/2014/main" id="{00000000-0008-0000-0B00-0000B3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692" name="Рисунок 7">
          <a:extLst>
            <a:ext uri="{FF2B5EF4-FFF2-40B4-BE49-F238E27FC236}">
              <a16:creationId xmlns:a16="http://schemas.microsoft.com/office/drawing/2014/main" id="{00000000-0008-0000-0B00-0000B4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693" name="Рисунок 7">
          <a:extLst>
            <a:ext uri="{FF2B5EF4-FFF2-40B4-BE49-F238E27FC236}">
              <a16:creationId xmlns:a16="http://schemas.microsoft.com/office/drawing/2014/main" id="{00000000-0008-0000-0B00-0000B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694" name="Рисунок 9">
          <a:extLst>
            <a:ext uri="{FF2B5EF4-FFF2-40B4-BE49-F238E27FC236}">
              <a16:creationId xmlns:a16="http://schemas.microsoft.com/office/drawing/2014/main" id="{00000000-0008-0000-0B00-0000B6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695" name="Рисунок 7">
          <a:extLst>
            <a:ext uri="{FF2B5EF4-FFF2-40B4-BE49-F238E27FC236}">
              <a16:creationId xmlns:a16="http://schemas.microsoft.com/office/drawing/2014/main" id="{00000000-0008-0000-0B00-0000B7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696" name="Рисунок 9">
          <a:extLst>
            <a:ext uri="{FF2B5EF4-FFF2-40B4-BE49-F238E27FC236}">
              <a16:creationId xmlns:a16="http://schemas.microsoft.com/office/drawing/2014/main" id="{00000000-0008-0000-0B00-0000B8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697" name="Рисунок 7">
          <a:extLst>
            <a:ext uri="{FF2B5EF4-FFF2-40B4-BE49-F238E27FC236}">
              <a16:creationId xmlns:a16="http://schemas.microsoft.com/office/drawing/2014/main" id="{00000000-0008-0000-0B00-0000B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698" name="Рисунок 9">
          <a:extLst>
            <a:ext uri="{FF2B5EF4-FFF2-40B4-BE49-F238E27FC236}">
              <a16:creationId xmlns:a16="http://schemas.microsoft.com/office/drawing/2014/main" id="{00000000-0008-0000-0B00-0000BA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699" name="Рисунок 7">
          <a:extLst>
            <a:ext uri="{FF2B5EF4-FFF2-40B4-BE49-F238E27FC236}">
              <a16:creationId xmlns:a16="http://schemas.microsoft.com/office/drawing/2014/main" id="{00000000-0008-0000-0B00-0000B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700" name="Рисунок 5">
          <a:extLst>
            <a:ext uri="{FF2B5EF4-FFF2-40B4-BE49-F238E27FC236}">
              <a16:creationId xmlns:a16="http://schemas.microsoft.com/office/drawing/2014/main" id="{00000000-0008-0000-0B00-0000BC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701" name="Рисунок 5">
          <a:extLst>
            <a:ext uri="{FF2B5EF4-FFF2-40B4-BE49-F238E27FC236}">
              <a16:creationId xmlns:a16="http://schemas.microsoft.com/office/drawing/2014/main" id="{00000000-0008-0000-0B00-0000BD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702" name="Рисунок 5">
          <a:extLst>
            <a:ext uri="{FF2B5EF4-FFF2-40B4-BE49-F238E27FC236}">
              <a16:creationId xmlns:a16="http://schemas.microsoft.com/office/drawing/2014/main" id="{00000000-0008-0000-0B00-0000BE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703" name="Рисунок 5">
          <a:extLst>
            <a:ext uri="{FF2B5EF4-FFF2-40B4-BE49-F238E27FC236}">
              <a16:creationId xmlns:a16="http://schemas.microsoft.com/office/drawing/2014/main" id="{00000000-0008-0000-0B00-0000BF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704" name="Рисунок 8">
          <a:extLst>
            <a:ext uri="{FF2B5EF4-FFF2-40B4-BE49-F238E27FC236}">
              <a16:creationId xmlns:a16="http://schemas.microsoft.com/office/drawing/2014/main" id="{00000000-0008-0000-0B00-0000C0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705" name="Рисунок 7">
          <a:extLst>
            <a:ext uri="{FF2B5EF4-FFF2-40B4-BE49-F238E27FC236}">
              <a16:creationId xmlns:a16="http://schemas.microsoft.com/office/drawing/2014/main" id="{00000000-0008-0000-0B00-0000C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706" name="Рисунок 8">
          <a:extLst>
            <a:ext uri="{FF2B5EF4-FFF2-40B4-BE49-F238E27FC236}">
              <a16:creationId xmlns:a16="http://schemas.microsoft.com/office/drawing/2014/main" id="{00000000-0008-0000-0B00-0000C2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707" name="Рисунок 7">
          <a:extLst>
            <a:ext uri="{FF2B5EF4-FFF2-40B4-BE49-F238E27FC236}">
              <a16:creationId xmlns:a16="http://schemas.microsoft.com/office/drawing/2014/main" id="{00000000-0008-0000-0B00-0000C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708" name="Рисунок 8">
          <a:extLst>
            <a:ext uri="{FF2B5EF4-FFF2-40B4-BE49-F238E27FC236}">
              <a16:creationId xmlns:a16="http://schemas.microsoft.com/office/drawing/2014/main" id="{00000000-0008-0000-0B00-0000C4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709" name="Рисунок 7">
          <a:extLst>
            <a:ext uri="{FF2B5EF4-FFF2-40B4-BE49-F238E27FC236}">
              <a16:creationId xmlns:a16="http://schemas.microsoft.com/office/drawing/2014/main" id="{00000000-0008-0000-0B00-0000C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710" name="Рисунок 5">
          <a:extLst>
            <a:ext uri="{FF2B5EF4-FFF2-40B4-BE49-F238E27FC236}">
              <a16:creationId xmlns:a16="http://schemas.microsoft.com/office/drawing/2014/main" id="{00000000-0008-0000-0B00-0000C6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711" name="Рисунок 5">
          <a:extLst>
            <a:ext uri="{FF2B5EF4-FFF2-40B4-BE49-F238E27FC236}">
              <a16:creationId xmlns:a16="http://schemas.microsoft.com/office/drawing/2014/main" id="{00000000-0008-0000-0B00-0000C7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712" name="Рисунок 5">
          <a:extLst>
            <a:ext uri="{FF2B5EF4-FFF2-40B4-BE49-F238E27FC236}">
              <a16:creationId xmlns:a16="http://schemas.microsoft.com/office/drawing/2014/main" id="{00000000-0008-0000-0B00-0000C8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713" name="Рисунок 5">
          <a:extLst>
            <a:ext uri="{FF2B5EF4-FFF2-40B4-BE49-F238E27FC236}">
              <a16:creationId xmlns:a16="http://schemas.microsoft.com/office/drawing/2014/main" id="{00000000-0008-0000-0B00-0000C90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14" name="Рисунок 9">
          <a:extLst>
            <a:ext uri="{FF2B5EF4-FFF2-40B4-BE49-F238E27FC236}">
              <a16:creationId xmlns:a16="http://schemas.microsoft.com/office/drawing/2014/main" id="{00000000-0008-0000-0B00-0000CA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15" name="Рисунок 7">
          <a:extLst>
            <a:ext uri="{FF2B5EF4-FFF2-40B4-BE49-F238E27FC236}">
              <a16:creationId xmlns:a16="http://schemas.microsoft.com/office/drawing/2014/main" id="{00000000-0008-0000-0B00-0000C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16" name="Рисунок 9">
          <a:extLst>
            <a:ext uri="{FF2B5EF4-FFF2-40B4-BE49-F238E27FC236}">
              <a16:creationId xmlns:a16="http://schemas.microsoft.com/office/drawing/2014/main" id="{00000000-0008-0000-0B00-0000CC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17" name="Рисунок 7">
          <a:extLst>
            <a:ext uri="{FF2B5EF4-FFF2-40B4-BE49-F238E27FC236}">
              <a16:creationId xmlns:a16="http://schemas.microsoft.com/office/drawing/2014/main" id="{00000000-0008-0000-0B00-0000C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718" name="Рисунок 8">
          <a:extLst>
            <a:ext uri="{FF2B5EF4-FFF2-40B4-BE49-F238E27FC236}">
              <a16:creationId xmlns:a16="http://schemas.microsoft.com/office/drawing/2014/main" id="{00000000-0008-0000-0B00-0000CE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719" name="Рисунок 7">
          <a:extLst>
            <a:ext uri="{FF2B5EF4-FFF2-40B4-BE49-F238E27FC236}">
              <a16:creationId xmlns:a16="http://schemas.microsoft.com/office/drawing/2014/main" id="{00000000-0008-0000-0B00-0000CF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20" name="Рисунок 9">
          <a:extLst>
            <a:ext uri="{FF2B5EF4-FFF2-40B4-BE49-F238E27FC236}">
              <a16:creationId xmlns:a16="http://schemas.microsoft.com/office/drawing/2014/main" id="{00000000-0008-0000-0B00-0000D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21" name="Рисунок 7">
          <a:extLst>
            <a:ext uri="{FF2B5EF4-FFF2-40B4-BE49-F238E27FC236}">
              <a16:creationId xmlns:a16="http://schemas.microsoft.com/office/drawing/2014/main" id="{00000000-0008-0000-0B00-0000D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22" name="Рисунок 9">
          <a:extLst>
            <a:ext uri="{FF2B5EF4-FFF2-40B4-BE49-F238E27FC236}">
              <a16:creationId xmlns:a16="http://schemas.microsoft.com/office/drawing/2014/main" id="{00000000-0008-0000-0B00-0000D2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23" name="Рисунок 7">
          <a:extLst>
            <a:ext uri="{FF2B5EF4-FFF2-40B4-BE49-F238E27FC236}">
              <a16:creationId xmlns:a16="http://schemas.microsoft.com/office/drawing/2014/main" id="{00000000-0008-0000-0B00-0000D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724" name="Рисунок 8">
          <a:extLst>
            <a:ext uri="{FF2B5EF4-FFF2-40B4-BE49-F238E27FC236}">
              <a16:creationId xmlns:a16="http://schemas.microsoft.com/office/drawing/2014/main" id="{00000000-0008-0000-0B00-0000D4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725" name="Рисунок 7">
          <a:extLst>
            <a:ext uri="{FF2B5EF4-FFF2-40B4-BE49-F238E27FC236}">
              <a16:creationId xmlns:a16="http://schemas.microsoft.com/office/drawing/2014/main" id="{00000000-0008-0000-0B00-0000D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26" name="Рисунок 9">
          <a:extLst>
            <a:ext uri="{FF2B5EF4-FFF2-40B4-BE49-F238E27FC236}">
              <a16:creationId xmlns:a16="http://schemas.microsoft.com/office/drawing/2014/main" id="{00000000-0008-0000-0B00-0000D6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27" name="Рисунок 7">
          <a:extLst>
            <a:ext uri="{FF2B5EF4-FFF2-40B4-BE49-F238E27FC236}">
              <a16:creationId xmlns:a16="http://schemas.microsoft.com/office/drawing/2014/main" id="{00000000-0008-0000-0B00-0000D7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28" name="Рисунок 9">
          <a:extLst>
            <a:ext uri="{FF2B5EF4-FFF2-40B4-BE49-F238E27FC236}">
              <a16:creationId xmlns:a16="http://schemas.microsoft.com/office/drawing/2014/main" id="{00000000-0008-0000-0B00-0000D8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29" name="Рисунок 7">
          <a:extLst>
            <a:ext uri="{FF2B5EF4-FFF2-40B4-BE49-F238E27FC236}">
              <a16:creationId xmlns:a16="http://schemas.microsoft.com/office/drawing/2014/main" id="{00000000-0008-0000-0B00-0000D9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30" name="Рисунок 9">
          <a:extLst>
            <a:ext uri="{FF2B5EF4-FFF2-40B4-BE49-F238E27FC236}">
              <a16:creationId xmlns:a16="http://schemas.microsoft.com/office/drawing/2014/main" id="{00000000-0008-0000-0B00-0000DA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31" name="Рисунок 7">
          <a:extLst>
            <a:ext uri="{FF2B5EF4-FFF2-40B4-BE49-F238E27FC236}">
              <a16:creationId xmlns:a16="http://schemas.microsoft.com/office/drawing/2014/main" id="{00000000-0008-0000-0B00-0000DB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32" name="Рисунок 9">
          <a:extLst>
            <a:ext uri="{FF2B5EF4-FFF2-40B4-BE49-F238E27FC236}">
              <a16:creationId xmlns:a16="http://schemas.microsoft.com/office/drawing/2014/main" id="{00000000-0008-0000-0B00-0000DC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33" name="Рисунок 7">
          <a:extLst>
            <a:ext uri="{FF2B5EF4-FFF2-40B4-BE49-F238E27FC236}">
              <a16:creationId xmlns:a16="http://schemas.microsoft.com/office/drawing/2014/main" id="{00000000-0008-0000-0B00-0000DD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34" name="Рисунок 9">
          <a:extLst>
            <a:ext uri="{FF2B5EF4-FFF2-40B4-BE49-F238E27FC236}">
              <a16:creationId xmlns:a16="http://schemas.microsoft.com/office/drawing/2014/main" id="{00000000-0008-0000-0B00-0000DE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35" name="Рисунок 7">
          <a:extLst>
            <a:ext uri="{FF2B5EF4-FFF2-40B4-BE49-F238E27FC236}">
              <a16:creationId xmlns:a16="http://schemas.microsoft.com/office/drawing/2014/main" id="{00000000-0008-0000-0B00-0000DF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36" name="Рисунок 9">
          <a:extLst>
            <a:ext uri="{FF2B5EF4-FFF2-40B4-BE49-F238E27FC236}">
              <a16:creationId xmlns:a16="http://schemas.microsoft.com/office/drawing/2014/main" id="{00000000-0008-0000-0B00-0000E0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37" name="Рисунок 7">
          <a:extLst>
            <a:ext uri="{FF2B5EF4-FFF2-40B4-BE49-F238E27FC236}">
              <a16:creationId xmlns:a16="http://schemas.microsoft.com/office/drawing/2014/main" id="{00000000-0008-0000-0B00-0000E1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38" name="Рисунок 9">
          <a:extLst>
            <a:ext uri="{FF2B5EF4-FFF2-40B4-BE49-F238E27FC236}">
              <a16:creationId xmlns:a16="http://schemas.microsoft.com/office/drawing/2014/main" id="{00000000-0008-0000-0B00-0000E2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39" name="Рисунок 7">
          <a:extLst>
            <a:ext uri="{FF2B5EF4-FFF2-40B4-BE49-F238E27FC236}">
              <a16:creationId xmlns:a16="http://schemas.microsoft.com/office/drawing/2014/main" id="{00000000-0008-0000-0B00-0000E3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40" name="Рисунок 9">
          <a:extLst>
            <a:ext uri="{FF2B5EF4-FFF2-40B4-BE49-F238E27FC236}">
              <a16:creationId xmlns:a16="http://schemas.microsoft.com/office/drawing/2014/main" id="{00000000-0008-0000-0B00-0000E4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41" name="Рисунок 7">
          <a:extLst>
            <a:ext uri="{FF2B5EF4-FFF2-40B4-BE49-F238E27FC236}">
              <a16:creationId xmlns:a16="http://schemas.microsoft.com/office/drawing/2014/main" id="{00000000-0008-0000-0B00-0000E5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82</xdr:row>
      <xdr:rowOff>0</xdr:rowOff>
    </xdr:from>
    <xdr:to>
      <xdr:col>2</xdr:col>
      <xdr:colOff>838200</xdr:colOff>
      <xdr:row>82</xdr:row>
      <xdr:rowOff>952500</xdr:rowOff>
    </xdr:to>
    <xdr:pic>
      <xdr:nvPicPr>
        <xdr:cNvPr id="742" name="Рисунок 6">
          <a:extLst>
            <a:ext uri="{FF2B5EF4-FFF2-40B4-BE49-F238E27FC236}">
              <a16:creationId xmlns:a16="http://schemas.microsoft.com/office/drawing/2014/main" id="{00000000-0008-0000-0B00-0000E602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43" name="Рисунок 9">
          <a:extLst>
            <a:ext uri="{FF2B5EF4-FFF2-40B4-BE49-F238E27FC236}">
              <a16:creationId xmlns:a16="http://schemas.microsoft.com/office/drawing/2014/main" id="{00000000-0008-0000-0B00-0000E7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44" name="Рисунок 7">
          <a:extLst>
            <a:ext uri="{FF2B5EF4-FFF2-40B4-BE49-F238E27FC236}">
              <a16:creationId xmlns:a16="http://schemas.microsoft.com/office/drawing/2014/main" id="{00000000-0008-0000-0B00-0000E8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745" name="Рисунок 8">
          <a:extLst>
            <a:ext uri="{FF2B5EF4-FFF2-40B4-BE49-F238E27FC236}">
              <a16:creationId xmlns:a16="http://schemas.microsoft.com/office/drawing/2014/main" id="{00000000-0008-0000-0B00-0000E9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746" name="Рисунок 7">
          <a:extLst>
            <a:ext uri="{FF2B5EF4-FFF2-40B4-BE49-F238E27FC236}">
              <a16:creationId xmlns:a16="http://schemas.microsoft.com/office/drawing/2014/main" id="{00000000-0008-0000-0B00-0000E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747" name="Рисунок 9">
          <a:extLst>
            <a:ext uri="{FF2B5EF4-FFF2-40B4-BE49-F238E27FC236}">
              <a16:creationId xmlns:a16="http://schemas.microsoft.com/office/drawing/2014/main" id="{00000000-0008-0000-0B00-0000EB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748" name="Рисунок 7">
          <a:extLst>
            <a:ext uri="{FF2B5EF4-FFF2-40B4-BE49-F238E27FC236}">
              <a16:creationId xmlns:a16="http://schemas.microsoft.com/office/drawing/2014/main" id="{00000000-0008-0000-0B00-0000EC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749" name="Рисунок 8">
          <a:extLst>
            <a:ext uri="{FF2B5EF4-FFF2-40B4-BE49-F238E27FC236}">
              <a16:creationId xmlns:a16="http://schemas.microsoft.com/office/drawing/2014/main" id="{00000000-0008-0000-0B00-0000ED02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750" name="Рисунок 7">
          <a:extLst>
            <a:ext uri="{FF2B5EF4-FFF2-40B4-BE49-F238E27FC236}">
              <a16:creationId xmlns:a16="http://schemas.microsoft.com/office/drawing/2014/main" id="{00000000-0008-0000-0B00-0000E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51" name="Рисунок 9">
          <a:extLst>
            <a:ext uri="{FF2B5EF4-FFF2-40B4-BE49-F238E27FC236}">
              <a16:creationId xmlns:a16="http://schemas.microsoft.com/office/drawing/2014/main" id="{00000000-0008-0000-0B00-0000EF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52" name="Рисунок 7">
          <a:extLst>
            <a:ext uri="{FF2B5EF4-FFF2-40B4-BE49-F238E27FC236}">
              <a16:creationId xmlns:a16="http://schemas.microsoft.com/office/drawing/2014/main" id="{00000000-0008-0000-0B00-0000F0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53" name="Рисунок 9">
          <a:extLst>
            <a:ext uri="{FF2B5EF4-FFF2-40B4-BE49-F238E27FC236}">
              <a16:creationId xmlns:a16="http://schemas.microsoft.com/office/drawing/2014/main" id="{00000000-0008-0000-0B00-0000F1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54" name="Рисунок 7">
          <a:extLst>
            <a:ext uri="{FF2B5EF4-FFF2-40B4-BE49-F238E27FC236}">
              <a16:creationId xmlns:a16="http://schemas.microsoft.com/office/drawing/2014/main" id="{00000000-0008-0000-0B00-0000F2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55" name="Рисунок 9">
          <a:extLst>
            <a:ext uri="{FF2B5EF4-FFF2-40B4-BE49-F238E27FC236}">
              <a16:creationId xmlns:a16="http://schemas.microsoft.com/office/drawing/2014/main" id="{00000000-0008-0000-0B00-0000F3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56" name="Рисунок 7">
          <a:extLst>
            <a:ext uri="{FF2B5EF4-FFF2-40B4-BE49-F238E27FC236}">
              <a16:creationId xmlns:a16="http://schemas.microsoft.com/office/drawing/2014/main" id="{00000000-0008-0000-0B00-0000F4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57" name="Рисунок 9">
          <a:extLst>
            <a:ext uri="{FF2B5EF4-FFF2-40B4-BE49-F238E27FC236}">
              <a16:creationId xmlns:a16="http://schemas.microsoft.com/office/drawing/2014/main" id="{00000000-0008-0000-0B00-0000F5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58" name="Рисунок 7">
          <a:extLst>
            <a:ext uri="{FF2B5EF4-FFF2-40B4-BE49-F238E27FC236}">
              <a16:creationId xmlns:a16="http://schemas.microsoft.com/office/drawing/2014/main" id="{00000000-0008-0000-0B00-0000F6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59" name="Рисунок 9">
          <a:extLst>
            <a:ext uri="{FF2B5EF4-FFF2-40B4-BE49-F238E27FC236}">
              <a16:creationId xmlns:a16="http://schemas.microsoft.com/office/drawing/2014/main" id="{00000000-0008-0000-0B00-0000F7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60" name="Рисунок 7">
          <a:extLst>
            <a:ext uri="{FF2B5EF4-FFF2-40B4-BE49-F238E27FC236}">
              <a16:creationId xmlns:a16="http://schemas.microsoft.com/office/drawing/2014/main" id="{00000000-0008-0000-0B00-0000F8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61" name="Рисунок 9">
          <a:extLst>
            <a:ext uri="{FF2B5EF4-FFF2-40B4-BE49-F238E27FC236}">
              <a16:creationId xmlns:a16="http://schemas.microsoft.com/office/drawing/2014/main" id="{00000000-0008-0000-0B00-0000F9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62" name="Рисунок 7">
          <a:extLst>
            <a:ext uri="{FF2B5EF4-FFF2-40B4-BE49-F238E27FC236}">
              <a16:creationId xmlns:a16="http://schemas.microsoft.com/office/drawing/2014/main" id="{00000000-0008-0000-0B00-0000FA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63" name="Рисунок 9">
          <a:extLst>
            <a:ext uri="{FF2B5EF4-FFF2-40B4-BE49-F238E27FC236}">
              <a16:creationId xmlns:a16="http://schemas.microsoft.com/office/drawing/2014/main" id="{00000000-0008-0000-0B00-0000FB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64" name="Рисунок 7">
          <a:extLst>
            <a:ext uri="{FF2B5EF4-FFF2-40B4-BE49-F238E27FC236}">
              <a16:creationId xmlns:a16="http://schemas.microsoft.com/office/drawing/2014/main" id="{00000000-0008-0000-0B00-0000FC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65" name="Рисунок 9">
          <a:extLst>
            <a:ext uri="{FF2B5EF4-FFF2-40B4-BE49-F238E27FC236}">
              <a16:creationId xmlns:a16="http://schemas.microsoft.com/office/drawing/2014/main" id="{00000000-0008-0000-0B00-0000FD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66" name="Рисунок 7">
          <a:extLst>
            <a:ext uri="{FF2B5EF4-FFF2-40B4-BE49-F238E27FC236}">
              <a16:creationId xmlns:a16="http://schemas.microsoft.com/office/drawing/2014/main" id="{00000000-0008-0000-0B00-0000FE0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67" name="Рисунок 9">
          <a:extLst>
            <a:ext uri="{FF2B5EF4-FFF2-40B4-BE49-F238E27FC236}">
              <a16:creationId xmlns:a16="http://schemas.microsoft.com/office/drawing/2014/main" id="{00000000-0008-0000-0B00-0000FF02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68" name="Рисунок 7">
          <a:extLst>
            <a:ext uri="{FF2B5EF4-FFF2-40B4-BE49-F238E27FC236}">
              <a16:creationId xmlns:a16="http://schemas.microsoft.com/office/drawing/2014/main" id="{00000000-0008-0000-0B00-000000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69" name="Рисунок 9">
          <a:extLst>
            <a:ext uri="{FF2B5EF4-FFF2-40B4-BE49-F238E27FC236}">
              <a16:creationId xmlns:a16="http://schemas.microsoft.com/office/drawing/2014/main" id="{00000000-0008-0000-0B00-000001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70" name="Рисунок 7">
          <a:extLst>
            <a:ext uri="{FF2B5EF4-FFF2-40B4-BE49-F238E27FC236}">
              <a16:creationId xmlns:a16="http://schemas.microsoft.com/office/drawing/2014/main" id="{00000000-0008-0000-0B00-000002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71" name="Рисунок 9">
          <a:extLst>
            <a:ext uri="{FF2B5EF4-FFF2-40B4-BE49-F238E27FC236}">
              <a16:creationId xmlns:a16="http://schemas.microsoft.com/office/drawing/2014/main" id="{00000000-0008-0000-0B00-000003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72" name="Рисунок 7">
          <a:extLst>
            <a:ext uri="{FF2B5EF4-FFF2-40B4-BE49-F238E27FC236}">
              <a16:creationId xmlns:a16="http://schemas.microsoft.com/office/drawing/2014/main" id="{00000000-0008-0000-0B00-000004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73" name="Рисунок 9">
          <a:extLst>
            <a:ext uri="{FF2B5EF4-FFF2-40B4-BE49-F238E27FC236}">
              <a16:creationId xmlns:a16="http://schemas.microsoft.com/office/drawing/2014/main" id="{00000000-0008-0000-0B00-000005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74" name="Рисунок 7">
          <a:extLst>
            <a:ext uri="{FF2B5EF4-FFF2-40B4-BE49-F238E27FC236}">
              <a16:creationId xmlns:a16="http://schemas.microsoft.com/office/drawing/2014/main" id="{00000000-0008-0000-0B00-000006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75" name="Рисунок 9">
          <a:extLst>
            <a:ext uri="{FF2B5EF4-FFF2-40B4-BE49-F238E27FC236}">
              <a16:creationId xmlns:a16="http://schemas.microsoft.com/office/drawing/2014/main" id="{00000000-0008-0000-0B00-000007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76" name="Рисунок 7">
          <a:extLst>
            <a:ext uri="{FF2B5EF4-FFF2-40B4-BE49-F238E27FC236}">
              <a16:creationId xmlns:a16="http://schemas.microsoft.com/office/drawing/2014/main" id="{00000000-0008-0000-0B00-000008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77" name="Рисунок 9">
          <a:extLst>
            <a:ext uri="{FF2B5EF4-FFF2-40B4-BE49-F238E27FC236}">
              <a16:creationId xmlns:a16="http://schemas.microsoft.com/office/drawing/2014/main" id="{00000000-0008-0000-0B00-000009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78" name="Рисунок 7">
          <a:extLst>
            <a:ext uri="{FF2B5EF4-FFF2-40B4-BE49-F238E27FC236}">
              <a16:creationId xmlns:a16="http://schemas.microsoft.com/office/drawing/2014/main" id="{00000000-0008-0000-0B00-00000A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79" name="Рисунок 9">
          <a:extLst>
            <a:ext uri="{FF2B5EF4-FFF2-40B4-BE49-F238E27FC236}">
              <a16:creationId xmlns:a16="http://schemas.microsoft.com/office/drawing/2014/main" id="{00000000-0008-0000-0B00-00000B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80" name="Рисунок 7">
          <a:extLst>
            <a:ext uri="{FF2B5EF4-FFF2-40B4-BE49-F238E27FC236}">
              <a16:creationId xmlns:a16="http://schemas.microsoft.com/office/drawing/2014/main" id="{00000000-0008-0000-0B00-00000C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81" name="Рисунок 9">
          <a:extLst>
            <a:ext uri="{FF2B5EF4-FFF2-40B4-BE49-F238E27FC236}">
              <a16:creationId xmlns:a16="http://schemas.microsoft.com/office/drawing/2014/main" id="{00000000-0008-0000-0B00-00000D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82" name="Рисунок 7">
          <a:extLst>
            <a:ext uri="{FF2B5EF4-FFF2-40B4-BE49-F238E27FC236}">
              <a16:creationId xmlns:a16="http://schemas.microsoft.com/office/drawing/2014/main" id="{00000000-0008-0000-0B00-00000E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83" name="Рисунок 9">
          <a:extLst>
            <a:ext uri="{FF2B5EF4-FFF2-40B4-BE49-F238E27FC236}">
              <a16:creationId xmlns:a16="http://schemas.microsoft.com/office/drawing/2014/main" id="{00000000-0008-0000-0B00-00000F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84" name="Рисунок 7">
          <a:extLst>
            <a:ext uri="{FF2B5EF4-FFF2-40B4-BE49-F238E27FC236}">
              <a16:creationId xmlns:a16="http://schemas.microsoft.com/office/drawing/2014/main" id="{00000000-0008-0000-0B00-000010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785" name="Рисунок 9">
          <a:extLst>
            <a:ext uri="{FF2B5EF4-FFF2-40B4-BE49-F238E27FC236}">
              <a16:creationId xmlns:a16="http://schemas.microsoft.com/office/drawing/2014/main" id="{00000000-0008-0000-0B00-000011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786" name="Рисунок 7">
          <a:extLst>
            <a:ext uri="{FF2B5EF4-FFF2-40B4-BE49-F238E27FC236}">
              <a16:creationId xmlns:a16="http://schemas.microsoft.com/office/drawing/2014/main" id="{00000000-0008-0000-0B00-000012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47</xdr:row>
      <xdr:rowOff>209550</xdr:rowOff>
    </xdr:from>
    <xdr:to>
      <xdr:col>2</xdr:col>
      <xdr:colOff>1657350</xdr:colOff>
      <xdr:row>47</xdr:row>
      <xdr:rowOff>904875</xdr:rowOff>
    </xdr:to>
    <xdr:pic>
      <xdr:nvPicPr>
        <xdr:cNvPr id="810" name="Рисунок 982" descr="C:\Users\saltanov\AppData\Local\Temp\SNAGHTML163b2f1.PNG">
          <a:hlinkClick xmlns:r="http://schemas.openxmlformats.org/officeDocument/2006/relationships" r:id="rId45"/>
          <a:extLst>
            <a:ext uri="{FF2B5EF4-FFF2-40B4-BE49-F238E27FC236}">
              <a16:creationId xmlns:a16="http://schemas.microsoft.com/office/drawing/2014/main" id="{00000000-0008-0000-0B00-00002A030000}"/>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a:ext>
          </a:extLst>
        </a:blip>
        <a:srcRect/>
        <a:stretch>
          <a:fillRect/>
        </a:stretch>
      </xdr:blipFill>
      <xdr:spPr bwMode="auto">
        <a:xfrm>
          <a:off x="2552700" y="64865250"/>
          <a:ext cx="9525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647700</xdr:colOff>
      <xdr:row>48</xdr:row>
      <xdr:rowOff>180975</xdr:rowOff>
    </xdr:from>
    <xdr:to>
      <xdr:col>2</xdr:col>
      <xdr:colOff>1762125</xdr:colOff>
      <xdr:row>48</xdr:row>
      <xdr:rowOff>923925</xdr:rowOff>
    </xdr:to>
    <xdr:pic>
      <xdr:nvPicPr>
        <xdr:cNvPr id="811" name="Рисунок 983" descr="C:\Users\saltanov\AppData\Local\Temp\SNAGHTML164e3df.PNG">
          <a:hlinkClick xmlns:r="http://schemas.openxmlformats.org/officeDocument/2006/relationships" r:id="rId47"/>
          <a:extLst>
            <a:ext uri="{FF2B5EF4-FFF2-40B4-BE49-F238E27FC236}">
              <a16:creationId xmlns:a16="http://schemas.microsoft.com/office/drawing/2014/main" id="{00000000-0008-0000-0B00-00002B030000}"/>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a:ext>
          </a:extLst>
        </a:blip>
        <a:srcRect/>
        <a:stretch>
          <a:fillRect/>
        </a:stretch>
      </xdr:blipFill>
      <xdr:spPr bwMode="auto">
        <a:xfrm>
          <a:off x="2495550" y="65979675"/>
          <a:ext cx="11144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34</xdr:row>
      <xdr:rowOff>28575</xdr:rowOff>
    </xdr:from>
    <xdr:to>
      <xdr:col>2</xdr:col>
      <xdr:colOff>1619250</xdr:colOff>
      <xdr:row>35</xdr:row>
      <xdr:rowOff>1058</xdr:rowOff>
    </xdr:to>
    <xdr:pic>
      <xdr:nvPicPr>
        <xdr:cNvPr id="816" name="Рисунок 988" descr="C:\Users\saltanov\AppData\Local\Temp\SNAGHTML1704927.PNG">
          <a:hlinkClick xmlns:r="http://schemas.openxmlformats.org/officeDocument/2006/relationships" r:id="rId49"/>
          <a:extLst>
            <a:ext uri="{FF2B5EF4-FFF2-40B4-BE49-F238E27FC236}">
              <a16:creationId xmlns:a16="http://schemas.microsoft.com/office/drawing/2014/main" id="{00000000-0008-0000-0B00-000030030000}"/>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a:ext>
          </a:extLst>
        </a:blip>
        <a:srcRect/>
        <a:stretch>
          <a:fillRect/>
        </a:stretch>
      </xdr:blipFill>
      <xdr:spPr bwMode="auto">
        <a:xfrm>
          <a:off x="2657475" y="47215425"/>
          <a:ext cx="809625" cy="1115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15</xdr:row>
      <xdr:rowOff>66675</xdr:rowOff>
    </xdr:from>
    <xdr:to>
      <xdr:col>2</xdr:col>
      <xdr:colOff>1619250</xdr:colOff>
      <xdr:row>15</xdr:row>
      <xdr:rowOff>1074683</xdr:rowOff>
    </xdr:to>
    <xdr:pic>
      <xdr:nvPicPr>
        <xdr:cNvPr id="824" name="Рисунок 157" descr="C:\Users\saltanov\AppData\Local\Temp\SNAGHTML24751ea0.PNG">
          <a:hlinkClick xmlns:r="http://schemas.openxmlformats.org/officeDocument/2006/relationships" r:id="rId51"/>
          <a:extLst>
            <a:ext uri="{FF2B5EF4-FFF2-40B4-BE49-F238E27FC236}">
              <a16:creationId xmlns:a16="http://schemas.microsoft.com/office/drawing/2014/main" id="{00000000-0008-0000-0B00-00003803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a:ext>
          </a:extLst>
        </a:blip>
        <a:srcRect/>
        <a:stretch>
          <a:fillRect/>
        </a:stretch>
      </xdr:blipFill>
      <xdr:spPr bwMode="auto">
        <a:xfrm>
          <a:off x="2581275" y="10677525"/>
          <a:ext cx="885825" cy="1008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25" name="Рисунок 9">
          <a:extLst>
            <a:ext uri="{FF2B5EF4-FFF2-40B4-BE49-F238E27FC236}">
              <a16:creationId xmlns:a16="http://schemas.microsoft.com/office/drawing/2014/main" id="{00000000-0008-0000-0B00-000039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26" name="Рисунок 7">
          <a:extLst>
            <a:ext uri="{FF2B5EF4-FFF2-40B4-BE49-F238E27FC236}">
              <a16:creationId xmlns:a16="http://schemas.microsoft.com/office/drawing/2014/main" id="{00000000-0008-0000-0B00-00003A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27" name="Рисунок 9">
          <a:extLst>
            <a:ext uri="{FF2B5EF4-FFF2-40B4-BE49-F238E27FC236}">
              <a16:creationId xmlns:a16="http://schemas.microsoft.com/office/drawing/2014/main" id="{00000000-0008-0000-0B00-00003B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28" name="Рисунок 7">
          <a:extLst>
            <a:ext uri="{FF2B5EF4-FFF2-40B4-BE49-F238E27FC236}">
              <a16:creationId xmlns:a16="http://schemas.microsoft.com/office/drawing/2014/main" id="{00000000-0008-0000-0B00-00003C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29" name="Рисунок 9">
          <a:extLst>
            <a:ext uri="{FF2B5EF4-FFF2-40B4-BE49-F238E27FC236}">
              <a16:creationId xmlns:a16="http://schemas.microsoft.com/office/drawing/2014/main" id="{00000000-0008-0000-0B00-00003D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30" name="Рисунок 7">
          <a:extLst>
            <a:ext uri="{FF2B5EF4-FFF2-40B4-BE49-F238E27FC236}">
              <a16:creationId xmlns:a16="http://schemas.microsoft.com/office/drawing/2014/main" id="{00000000-0008-0000-0B00-00003E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31" name="Рисунок 9">
          <a:extLst>
            <a:ext uri="{FF2B5EF4-FFF2-40B4-BE49-F238E27FC236}">
              <a16:creationId xmlns:a16="http://schemas.microsoft.com/office/drawing/2014/main" id="{00000000-0008-0000-0B00-00003F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32" name="Рисунок 7">
          <a:extLst>
            <a:ext uri="{FF2B5EF4-FFF2-40B4-BE49-F238E27FC236}">
              <a16:creationId xmlns:a16="http://schemas.microsoft.com/office/drawing/2014/main" id="{00000000-0008-0000-0B00-000040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33" name="Рисунок 9">
          <a:extLst>
            <a:ext uri="{FF2B5EF4-FFF2-40B4-BE49-F238E27FC236}">
              <a16:creationId xmlns:a16="http://schemas.microsoft.com/office/drawing/2014/main" id="{00000000-0008-0000-0B00-000041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34" name="Рисунок 7">
          <a:extLst>
            <a:ext uri="{FF2B5EF4-FFF2-40B4-BE49-F238E27FC236}">
              <a16:creationId xmlns:a16="http://schemas.microsoft.com/office/drawing/2014/main" id="{00000000-0008-0000-0B00-000042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35" name="Рисунок 9">
          <a:extLst>
            <a:ext uri="{FF2B5EF4-FFF2-40B4-BE49-F238E27FC236}">
              <a16:creationId xmlns:a16="http://schemas.microsoft.com/office/drawing/2014/main" id="{00000000-0008-0000-0B00-000043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36" name="Рисунок 7">
          <a:extLst>
            <a:ext uri="{FF2B5EF4-FFF2-40B4-BE49-F238E27FC236}">
              <a16:creationId xmlns:a16="http://schemas.microsoft.com/office/drawing/2014/main" id="{00000000-0008-0000-0B00-000044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37" name="Рисунок 9">
          <a:extLst>
            <a:ext uri="{FF2B5EF4-FFF2-40B4-BE49-F238E27FC236}">
              <a16:creationId xmlns:a16="http://schemas.microsoft.com/office/drawing/2014/main" id="{00000000-0008-0000-0B00-000045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38" name="Рисунок 7">
          <a:extLst>
            <a:ext uri="{FF2B5EF4-FFF2-40B4-BE49-F238E27FC236}">
              <a16:creationId xmlns:a16="http://schemas.microsoft.com/office/drawing/2014/main" id="{00000000-0008-0000-0B00-000046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39" name="Рисунок 9">
          <a:extLst>
            <a:ext uri="{FF2B5EF4-FFF2-40B4-BE49-F238E27FC236}">
              <a16:creationId xmlns:a16="http://schemas.microsoft.com/office/drawing/2014/main" id="{00000000-0008-0000-0B00-000047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40" name="Рисунок 7">
          <a:extLst>
            <a:ext uri="{FF2B5EF4-FFF2-40B4-BE49-F238E27FC236}">
              <a16:creationId xmlns:a16="http://schemas.microsoft.com/office/drawing/2014/main" id="{00000000-0008-0000-0B00-000048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41" name="Рисунок 9">
          <a:extLst>
            <a:ext uri="{FF2B5EF4-FFF2-40B4-BE49-F238E27FC236}">
              <a16:creationId xmlns:a16="http://schemas.microsoft.com/office/drawing/2014/main" id="{00000000-0008-0000-0B00-000049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42" name="Рисунок 7">
          <a:extLst>
            <a:ext uri="{FF2B5EF4-FFF2-40B4-BE49-F238E27FC236}">
              <a16:creationId xmlns:a16="http://schemas.microsoft.com/office/drawing/2014/main" id="{00000000-0008-0000-0B00-00004A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43" name="Рисунок 9">
          <a:extLst>
            <a:ext uri="{FF2B5EF4-FFF2-40B4-BE49-F238E27FC236}">
              <a16:creationId xmlns:a16="http://schemas.microsoft.com/office/drawing/2014/main" id="{00000000-0008-0000-0B00-00004B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44" name="Рисунок 7">
          <a:extLst>
            <a:ext uri="{FF2B5EF4-FFF2-40B4-BE49-F238E27FC236}">
              <a16:creationId xmlns:a16="http://schemas.microsoft.com/office/drawing/2014/main" id="{00000000-0008-0000-0B00-00004C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45" name="Рисунок 9">
          <a:extLst>
            <a:ext uri="{FF2B5EF4-FFF2-40B4-BE49-F238E27FC236}">
              <a16:creationId xmlns:a16="http://schemas.microsoft.com/office/drawing/2014/main" id="{00000000-0008-0000-0B00-00004D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46" name="Рисунок 7">
          <a:extLst>
            <a:ext uri="{FF2B5EF4-FFF2-40B4-BE49-F238E27FC236}">
              <a16:creationId xmlns:a16="http://schemas.microsoft.com/office/drawing/2014/main" id="{00000000-0008-0000-0B00-00004E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47" name="Рисунок 9">
          <a:extLst>
            <a:ext uri="{FF2B5EF4-FFF2-40B4-BE49-F238E27FC236}">
              <a16:creationId xmlns:a16="http://schemas.microsoft.com/office/drawing/2014/main" id="{00000000-0008-0000-0B00-00004F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48" name="Рисунок 7">
          <a:extLst>
            <a:ext uri="{FF2B5EF4-FFF2-40B4-BE49-F238E27FC236}">
              <a16:creationId xmlns:a16="http://schemas.microsoft.com/office/drawing/2014/main" id="{00000000-0008-0000-0B00-000050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49" name="Рисунок 9">
          <a:extLst>
            <a:ext uri="{FF2B5EF4-FFF2-40B4-BE49-F238E27FC236}">
              <a16:creationId xmlns:a16="http://schemas.microsoft.com/office/drawing/2014/main" id="{00000000-0008-0000-0B00-000051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50" name="Рисунок 7">
          <a:extLst>
            <a:ext uri="{FF2B5EF4-FFF2-40B4-BE49-F238E27FC236}">
              <a16:creationId xmlns:a16="http://schemas.microsoft.com/office/drawing/2014/main" id="{00000000-0008-0000-0B00-000052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51" name="Рисунок 9">
          <a:extLst>
            <a:ext uri="{FF2B5EF4-FFF2-40B4-BE49-F238E27FC236}">
              <a16:creationId xmlns:a16="http://schemas.microsoft.com/office/drawing/2014/main" id="{00000000-0008-0000-0B00-000053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52" name="Рисунок 7">
          <a:extLst>
            <a:ext uri="{FF2B5EF4-FFF2-40B4-BE49-F238E27FC236}">
              <a16:creationId xmlns:a16="http://schemas.microsoft.com/office/drawing/2014/main" id="{00000000-0008-0000-0B00-000054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53" name="Рисунок 9">
          <a:extLst>
            <a:ext uri="{FF2B5EF4-FFF2-40B4-BE49-F238E27FC236}">
              <a16:creationId xmlns:a16="http://schemas.microsoft.com/office/drawing/2014/main" id="{00000000-0008-0000-0B00-000055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54" name="Рисунок 7">
          <a:extLst>
            <a:ext uri="{FF2B5EF4-FFF2-40B4-BE49-F238E27FC236}">
              <a16:creationId xmlns:a16="http://schemas.microsoft.com/office/drawing/2014/main" id="{00000000-0008-0000-0B00-000056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55" name="Рисунок 9">
          <a:extLst>
            <a:ext uri="{FF2B5EF4-FFF2-40B4-BE49-F238E27FC236}">
              <a16:creationId xmlns:a16="http://schemas.microsoft.com/office/drawing/2014/main" id="{00000000-0008-0000-0B00-000057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56" name="Рисунок 7">
          <a:extLst>
            <a:ext uri="{FF2B5EF4-FFF2-40B4-BE49-F238E27FC236}">
              <a16:creationId xmlns:a16="http://schemas.microsoft.com/office/drawing/2014/main" id="{00000000-0008-0000-0B00-000058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57" name="Рисунок 9">
          <a:extLst>
            <a:ext uri="{FF2B5EF4-FFF2-40B4-BE49-F238E27FC236}">
              <a16:creationId xmlns:a16="http://schemas.microsoft.com/office/drawing/2014/main" id="{00000000-0008-0000-0B00-000059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58" name="Рисунок 7">
          <a:extLst>
            <a:ext uri="{FF2B5EF4-FFF2-40B4-BE49-F238E27FC236}">
              <a16:creationId xmlns:a16="http://schemas.microsoft.com/office/drawing/2014/main" id="{00000000-0008-0000-0B00-00005A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83</xdr:row>
      <xdr:rowOff>0</xdr:rowOff>
    </xdr:from>
    <xdr:to>
      <xdr:col>2</xdr:col>
      <xdr:colOff>552450</xdr:colOff>
      <xdr:row>83</xdr:row>
      <xdr:rowOff>123825</xdr:rowOff>
    </xdr:to>
    <xdr:pic>
      <xdr:nvPicPr>
        <xdr:cNvPr id="859" name="Рисунок 9">
          <a:extLst>
            <a:ext uri="{FF2B5EF4-FFF2-40B4-BE49-F238E27FC236}">
              <a16:creationId xmlns:a16="http://schemas.microsoft.com/office/drawing/2014/main" id="{00000000-0008-0000-0B00-00005B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83</xdr:row>
      <xdr:rowOff>0</xdr:rowOff>
    </xdr:from>
    <xdr:to>
      <xdr:col>2</xdr:col>
      <xdr:colOff>590550</xdr:colOff>
      <xdr:row>83</xdr:row>
      <xdr:rowOff>123825</xdr:rowOff>
    </xdr:to>
    <xdr:pic>
      <xdr:nvPicPr>
        <xdr:cNvPr id="860" name="Рисунок 7">
          <a:extLst>
            <a:ext uri="{FF2B5EF4-FFF2-40B4-BE49-F238E27FC236}">
              <a16:creationId xmlns:a16="http://schemas.microsoft.com/office/drawing/2014/main" id="{00000000-0008-0000-0B00-00005C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57345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828675</xdr:colOff>
      <xdr:row>83</xdr:row>
      <xdr:rowOff>200025</xdr:rowOff>
    </xdr:from>
    <xdr:to>
      <xdr:col>2</xdr:col>
      <xdr:colOff>1666875</xdr:colOff>
      <xdr:row>83</xdr:row>
      <xdr:rowOff>952500</xdr:rowOff>
    </xdr:to>
    <xdr:pic>
      <xdr:nvPicPr>
        <xdr:cNvPr id="861" name="Рисунок 1747" descr="C:\Users\saltanov\AppData\Local\Temp\SNAGHTML11797e1.PNG">
          <a:hlinkClick xmlns:r="http://schemas.openxmlformats.org/officeDocument/2006/relationships" r:id="rId52"/>
          <a:extLst>
            <a:ext uri="{FF2B5EF4-FFF2-40B4-BE49-F238E27FC236}">
              <a16:creationId xmlns:a16="http://schemas.microsoft.com/office/drawing/2014/main" id="{00000000-0008-0000-0B00-00005D030000}"/>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a:ext>
          </a:extLst>
        </a:blip>
        <a:srcRect/>
        <a:stretch>
          <a:fillRect/>
        </a:stretch>
      </xdr:blipFill>
      <xdr:spPr bwMode="auto">
        <a:xfrm>
          <a:off x="2676525" y="98631375"/>
          <a:ext cx="838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790576</xdr:colOff>
      <xdr:row>41</xdr:row>
      <xdr:rowOff>28576</xdr:rowOff>
    </xdr:from>
    <xdr:to>
      <xdr:col>2</xdr:col>
      <xdr:colOff>1597072</xdr:colOff>
      <xdr:row>41</xdr:row>
      <xdr:rowOff>1133476</xdr:rowOff>
    </xdr:to>
    <xdr:pic>
      <xdr:nvPicPr>
        <xdr:cNvPr id="862" name="Рисунок 1748" descr="C:\Users\saltanov\AppData\Local\Temp\SNAGHTML12064df.PNG">
          <a:hlinkClick xmlns:r="http://schemas.openxmlformats.org/officeDocument/2006/relationships" r:id="rId54"/>
          <a:extLst>
            <a:ext uri="{FF2B5EF4-FFF2-40B4-BE49-F238E27FC236}">
              <a16:creationId xmlns:a16="http://schemas.microsoft.com/office/drawing/2014/main" id="{00000000-0008-0000-0B00-00005E030000}"/>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a:ext>
          </a:extLst>
        </a:blip>
        <a:srcRect/>
        <a:stretch>
          <a:fillRect/>
        </a:stretch>
      </xdr:blipFill>
      <xdr:spPr bwMode="auto">
        <a:xfrm>
          <a:off x="2638426" y="58807351"/>
          <a:ext cx="806496"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63" name="Рисунок 5">
          <a:extLst>
            <a:ext uri="{FF2B5EF4-FFF2-40B4-BE49-F238E27FC236}">
              <a16:creationId xmlns:a16="http://schemas.microsoft.com/office/drawing/2014/main" id="{00000000-0008-0000-0B00-00005F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864" name="Рисунок 8">
          <a:extLst>
            <a:ext uri="{FF2B5EF4-FFF2-40B4-BE49-F238E27FC236}">
              <a16:creationId xmlns:a16="http://schemas.microsoft.com/office/drawing/2014/main" id="{00000000-0008-0000-0B00-000060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65" name="Рисунок 5">
          <a:extLst>
            <a:ext uri="{FF2B5EF4-FFF2-40B4-BE49-F238E27FC236}">
              <a16:creationId xmlns:a16="http://schemas.microsoft.com/office/drawing/2014/main" id="{00000000-0008-0000-0B00-000061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66" name="Рисунок 5">
          <a:extLst>
            <a:ext uri="{FF2B5EF4-FFF2-40B4-BE49-F238E27FC236}">
              <a16:creationId xmlns:a16="http://schemas.microsoft.com/office/drawing/2014/main" id="{00000000-0008-0000-0B00-000062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67" name="Рисунок 5">
          <a:extLst>
            <a:ext uri="{FF2B5EF4-FFF2-40B4-BE49-F238E27FC236}">
              <a16:creationId xmlns:a16="http://schemas.microsoft.com/office/drawing/2014/main" id="{00000000-0008-0000-0B00-000063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868" name="Рисунок 7">
          <a:extLst>
            <a:ext uri="{FF2B5EF4-FFF2-40B4-BE49-F238E27FC236}">
              <a16:creationId xmlns:a16="http://schemas.microsoft.com/office/drawing/2014/main" id="{00000000-0008-0000-0B00-000064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69" name="Рисунок 5">
          <a:extLst>
            <a:ext uri="{FF2B5EF4-FFF2-40B4-BE49-F238E27FC236}">
              <a16:creationId xmlns:a16="http://schemas.microsoft.com/office/drawing/2014/main" id="{00000000-0008-0000-0B00-000065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70" name="Рисунок 5">
          <a:extLst>
            <a:ext uri="{FF2B5EF4-FFF2-40B4-BE49-F238E27FC236}">
              <a16:creationId xmlns:a16="http://schemas.microsoft.com/office/drawing/2014/main" id="{00000000-0008-0000-0B00-000066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71" name="Рисунок 5">
          <a:extLst>
            <a:ext uri="{FF2B5EF4-FFF2-40B4-BE49-F238E27FC236}">
              <a16:creationId xmlns:a16="http://schemas.microsoft.com/office/drawing/2014/main" id="{00000000-0008-0000-0B00-000067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72" name="Рисунок 5">
          <a:extLst>
            <a:ext uri="{FF2B5EF4-FFF2-40B4-BE49-F238E27FC236}">
              <a16:creationId xmlns:a16="http://schemas.microsoft.com/office/drawing/2014/main" id="{00000000-0008-0000-0B00-000068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873" name="Рисунок 8">
          <a:extLst>
            <a:ext uri="{FF2B5EF4-FFF2-40B4-BE49-F238E27FC236}">
              <a16:creationId xmlns:a16="http://schemas.microsoft.com/office/drawing/2014/main" id="{00000000-0008-0000-0B00-000069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874" name="Рисунок 7">
          <a:extLst>
            <a:ext uri="{FF2B5EF4-FFF2-40B4-BE49-F238E27FC236}">
              <a16:creationId xmlns:a16="http://schemas.microsoft.com/office/drawing/2014/main" id="{00000000-0008-0000-0B00-00006A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875" name="Рисунок 8">
          <a:extLst>
            <a:ext uri="{FF2B5EF4-FFF2-40B4-BE49-F238E27FC236}">
              <a16:creationId xmlns:a16="http://schemas.microsoft.com/office/drawing/2014/main" id="{00000000-0008-0000-0B00-00006B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876" name="Рисунок 7">
          <a:extLst>
            <a:ext uri="{FF2B5EF4-FFF2-40B4-BE49-F238E27FC236}">
              <a16:creationId xmlns:a16="http://schemas.microsoft.com/office/drawing/2014/main" id="{00000000-0008-0000-0B00-00006C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877" name="Рисунок 8">
          <a:extLst>
            <a:ext uri="{FF2B5EF4-FFF2-40B4-BE49-F238E27FC236}">
              <a16:creationId xmlns:a16="http://schemas.microsoft.com/office/drawing/2014/main" id="{00000000-0008-0000-0B00-00006D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878" name="Рисунок 7">
          <a:extLst>
            <a:ext uri="{FF2B5EF4-FFF2-40B4-BE49-F238E27FC236}">
              <a16:creationId xmlns:a16="http://schemas.microsoft.com/office/drawing/2014/main" id="{00000000-0008-0000-0B00-00006E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79" name="Рисунок 5">
          <a:extLst>
            <a:ext uri="{FF2B5EF4-FFF2-40B4-BE49-F238E27FC236}">
              <a16:creationId xmlns:a16="http://schemas.microsoft.com/office/drawing/2014/main" id="{00000000-0008-0000-0B00-00006F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80" name="Рисунок 5">
          <a:extLst>
            <a:ext uri="{FF2B5EF4-FFF2-40B4-BE49-F238E27FC236}">
              <a16:creationId xmlns:a16="http://schemas.microsoft.com/office/drawing/2014/main" id="{00000000-0008-0000-0B00-000070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81" name="Рисунок 5">
          <a:extLst>
            <a:ext uri="{FF2B5EF4-FFF2-40B4-BE49-F238E27FC236}">
              <a16:creationId xmlns:a16="http://schemas.microsoft.com/office/drawing/2014/main" id="{00000000-0008-0000-0B00-000071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82</xdr:row>
      <xdr:rowOff>0</xdr:rowOff>
    </xdr:from>
    <xdr:to>
      <xdr:col>2</xdr:col>
      <xdr:colOff>609600</xdr:colOff>
      <xdr:row>82</xdr:row>
      <xdr:rowOff>952500</xdr:rowOff>
    </xdr:to>
    <xdr:pic>
      <xdr:nvPicPr>
        <xdr:cNvPr id="882" name="Рисунок 5">
          <a:extLst>
            <a:ext uri="{FF2B5EF4-FFF2-40B4-BE49-F238E27FC236}">
              <a16:creationId xmlns:a16="http://schemas.microsoft.com/office/drawing/2014/main" id="{00000000-0008-0000-0B00-000072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883" name="Рисунок 8">
          <a:extLst>
            <a:ext uri="{FF2B5EF4-FFF2-40B4-BE49-F238E27FC236}">
              <a16:creationId xmlns:a16="http://schemas.microsoft.com/office/drawing/2014/main" id="{00000000-0008-0000-0B00-000073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884" name="Рисунок 7">
          <a:extLst>
            <a:ext uri="{FF2B5EF4-FFF2-40B4-BE49-F238E27FC236}">
              <a16:creationId xmlns:a16="http://schemas.microsoft.com/office/drawing/2014/main" id="{00000000-0008-0000-0B00-000074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885" name="Рисунок 8">
          <a:extLst>
            <a:ext uri="{FF2B5EF4-FFF2-40B4-BE49-F238E27FC236}">
              <a16:creationId xmlns:a16="http://schemas.microsoft.com/office/drawing/2014/main" id="{00000000-0008-0000-0B00-000075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886" name="Рисунок 7">
          <a:extLst>
            <a:ext uri="{FF2B5EF4-FFF2-40B4-BE49-F238E27FC236}">
              <a16:creationId xmlns:a16="http://schemas.microsoft.com/office/drawing/2014/main" id="{00000000-0008-0000-0B00-000076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82</xdr:row>
      <xdr:rowOff>0</xdr:rowOff>
    </xdr:from>
    <xdr:to>
      <xdr:col>2</xdr:col>
      <xdr:colOff>838200</xdr:colOff>
      <xdr:row>82</xdr:row>
      <xdr:rowOff>952500</xdr:rowOff>
    </xdr:to>
    <xdr:pic>
      <xdr:nvPicPr>
        <xdr:cNvPr id="887" name="Рисунок 6">
          <a:extLst>
            <a:ext uri="{FF2B5EF4-FFF2-40B4-BE49-F238E27FC236}">
              <a16:creationId xmlns:a16="http://schemas.microsoft.com/office/drawing/2014/main" id="{00000000-0008-0000-0B00-00007703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888" name="Рисунок 8">
          <a:extLst>
            <a:ext uri="{FF2B5EF4-FFF2-40B4-BE49-F238E27FC236}">
              <a16:creationId xmlns:a16="http://schemas.microsoft.com/office/drawing/2014/main" id="{00000000-0008-0000-0B00-000078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889" name="Рисунок 7">
          <a:extLst>
            <a:ext uri="{FF2B5EF4-FFF2-40B4-BE49-F238E27FC236}">
              <a16:creationId xmlns:a16="http://schemas.microsoft.com/office/drawing/2014/main" id="{00000000-0008-0000-0B00-000079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82</xdr:row>
      <xdr:rowOff>0</xdr:rowOff>
    </xdr:from>
    <xdr:to>
      <xdr:col>2</xdr:col>
      <xdr:colOff>704850</xdr:colOff>
      <xdr:row>82</xdr:row>
      <xdr:rowOff>952500</xdr:rowOff>
    </xdr:to>
    <xdr:pic>
      <xdr:nvPicPr>
        <xdr:cNvPr id="890" name="Рисунок 8">
          <a:extLst>
            <a:ext uri="{FF2B5EF4-FFF2-40B4-BE49-F238E27FC236}">
              <a16:creationId xmlns:a16="http://schemas.microsoft.com/office/drawing/2014/main" id="{00000000-0008-0000-0B00-00007A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952500</xdr:rowOff>
    </xdr:to>
    <xdr:pic>
      <xdr:nvPicPr>
        <xdr:cNvPr id="891" name="Рисунок 7">
          <a:extLst>
            <a:ext uri="{FF2B5EF4-FFF2-40B4-BE49-F238E27FC236}">
              <a16:creationId xmlns:a16="http://schemas.microsoft.com/office/drawing/2014/main" id="{00000000-0008-0000-0B00-00007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92" name="Рисунок 9">
          <a:extLst>
            <a:ext uri="{FF2B5EF4-FFF2-40B4-BE49-F238E27FC236}">
              <a16:creationId xmlns:a16="http://schemas.microsoft.com/office/drawing/2014/main" id="{00000000-0008-0000-0B00-00007C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93" name="Рисунок 7">
          <a:extLst>
            <a:ext uri="{FF2B5EF4-FFF2-40B4-BE49-F238E27FC236}">
              <a16:creationId xmlns:a16="http://schemas.microsoft.com/office/drawing/2014/main" id="{00000000-0008-0000-0B00-00007D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94" name="Рисунок 9">
          <a:extLst>
            <a:ext uri="{FF2B5EF4-FFF2-40B4-BE49-F238E27FC236}">
              <a16:creationId xmlns:a16="http://schemas.microsoft.com/office/drawing/2014/main" id="{00000000-0008-0000-0B00-00007E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95" name="Рисунок 7">
          <a:extLst>
            <a:ext uri="{FF2B5EF4-FFF2-40B4-BE49-F238E27FC236}">
              <a16:creationId xmlns:a16="http://schemas.microsoft.com/office/drawing/2014/main" id="{00000000-0008-0000-0B00-00007F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96" name="Рисунок 9">
          <a:extLst>
            <a:ext uri="{FF2B5EF4-FFF2-40B4-BE49-F238E27FC236}">
              <a16:creationId xmlns:a16="http://schemas.microsoft.com/office/drawing/2014/main" id="{00000000-0008-0000-0B00-000080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97" name="Рисунок 7">
          <a:extLst>
            <a:ext uri="{FF2B5EF4-FFF2-40B4-BE49-F238E27FC236}">
              <a16:creationId xmlns:a16="http://schemas.microsoft.com/office/drawing/2014/main" id="{00000000-0008-0000-0B00-000081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898" name="Рисунок 9">
          <a:extLst>
            <a:ext uri="{FF2B5EF4-FFF2-40B4-BE49-F238E27FC236}">
              <a16:creationId xmlns:a16="http://schemas.microsoft.com/office/drawing/2014/main" id="{00000000-0008-0000-0B00-000082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899" name="Рисунок 7">
          <a:extLst>
            <a:ext uri="{FF2B5EF4-FFF2-40B4-BE49-F238E27FC236}">
              <a16:creationId xmlns:a16="http://schemas.microsoft.com/office/drawing/2014/main" id="{00000000-0008-0000-0B00-000083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00" name="Рисунок 9">
          <a:extLst>
            <a:ext uri="{FF2B5EF4-FFF2-40B4-BE49-F238E27FC236}">
              <a16:creationId xmlns:a16="http://schemas.microsoft.com/office/drawing/2014/main" id="{00000000-0008-0000-0B00-000084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01" name="Рисунок 7">
          <a:extLst>
            <a:ext uri="{FF2B5EF4-FFF2-40B4-BE49-F238E27FC236}">
              <a16:creationId xmlns:a16="http://schemas.microsoft.com/office/drawing/2014/main" id="{00000000-0008-0000-0B00-000085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02" name="Рисунок 9">
          <a:extLst>
            <a:ext uri="{FF2B5EF4-FFF2-40B4-BE49-F238E27FC236}">
              <a16:creationId xmlns:a16="http://schemas.microsoft.com/office/drawing/2014/main" id="{00000000-0008-0000-0B00-000086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03" name="Рисунок 7">
          <a:extLst>
            <a:ext uri="{FF2B5EF4-FFF2-40B4-BE49-F238E27FC236}">
              <a16:creationId xmlns:a16="http://schemas.microsoft.com/office/drawing/2014/main" id="{00000000-0008-0000-0B00-000087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04" name="Рисунок 9">
          <a:extLst>
            <a:ext uri="{FF2B5EF4-FFF2-40B4-BE49-F238E27FC236}">
              <a16:creationId xmlns:a16="http://schemas.microsoft.com/office/drawing/2014/main" id="{00000000-0008-0000-0B00-000088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05" name="Рисунок 7">
          <a:extLst>
            <a:ext uri="{FF2B5EF4-FFF2-40B4-BE49-F238E27FC236}">
              <a16:creationId xmlns:a16="http://schemas.microsoft.com/office/drawing/2014/main" id="{00000000-0008-0000-0B00-000089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06" name="Рисунок 9">
          <a:extLst>
            <a:ext uri="{FF2B5EF4-FFF2-40B4-BE49-F238E27FC236}">
              <a16:creationId xmlns:a16="http://schemas.microsoft.com/office/drawing/2014/main" id="{00000000-0008-0000-0B00-00008A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07" name="Рисунок 7">
          <a:extLst>
            <a:ext uri="{FF2B5EF4-FFF2-40B4-BE49-F238E27FC236}">
              <a16:creationId xmlns:a16="http://schemas.microsoft.com/office/drawing/2014/main" id="{00000000-0008-0000-0B00-00008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08" name="Рисунок 9">
          <a:extLst>
            <a:ext uri="{FF2B5EF4-FFF2-40B4-BE49-F238E27FC236}">
              <a16:creationId xmlns:a16="http://schemas.microsoft.com/office/drawing/2014/main" id="{00000000-0008-0000-0B00-00008C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09" name="Рисунок 7">
          <a:extLst>
            <a:ext uri="{FF2B5EF4-FFF2-40B4-BE49-F238E27FC236}">
              <a16:creationId xmlns:a16="http://schemas.microsoft.com/office/drawing/2014/main" id="{00000000-0008-0000-0B00-00008D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10" name="Рисунок 9">
          <a:extLst>
            <a:ext uri="{FF2B5EF4-FFF2-40B4-BE49-F238E27FC236}">
              <a16:creationId xmlns:a16="http://schemas.microsoft.com/office/drawing/2014/main" id="{00000000-0008-0000-0B00-00008E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11" name="Рисунок 7">
          <a:extLst>
            <a:ext uri="{FF2B5EF4-FFF2-40B4-BE49-F238E27FC236}">
              <a16:creationId xmlns:a16="http://schemas.microsoft.com/office/drawing/2014/main" id="{00000000-0008-0000-0B00-00008F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12" name="Рисунок 9">
          <a:extLst>
            <a:ext uri="{FF2B5EF4-FFF2-40B4-BE49-F238E27FC236}">
              <a16:creationId xmlns:a16="http://schemas.microsoft.com/office/drawing/2014/main" id="{00000000-0008-0000-0B00-000090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13" name="Рисунок 7">
          <a:extLst>
            <a:ext uri="{FF2B5EF4-FFF2-40B4-BE49-F238E27FC236}">
              <a16:creationId xmlns:a16="http://schemas.microsoft.com/office/drawing/2014/main" id="{00000000-0008-0000-0B00-000091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14" name="Рисунок 9">
          <a:extLst>
            <a:ext uri="{FF2B5EF4-FFF2-40B4-BE49-F238E27FC236}">
              <a16:creationId xmlns:a16="http://schemas.microsoft.com/office/drawing/2014/main" id="{00000000-0008-0000-0B00-000092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15" name="Рисунок 7">
          <a:extLst>
            <a:ext uri="{FF2B5EF4-FFF2-40B4-BE49-F238E27FC236}">
              <a16:creationId xmlns:a16="http://schemas.microsoft.com/office/drawing/2014/main" id="{00000000-0008-0000-0B00-000093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16" name="Рисунок 9">
          <a:extLst>
            <a:ext uri="{FF2B5EF4-FFF2-40B4-BE49-F238E27FC236}">
              <a16:creationId xmlns:a16="http://schemas.microsoft.com/office/drawing/2014/main" id="{00000000-0008-0000-0B00-000094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17" name="Рисунок 7">
          <a:extLst>
            <a:ext uri="{FF2B5EF4-FFF2-40B4-BE49-F238E27FC236}">
              <a16:creationId xmlns:a16="http://schemas.microsoft.com/office/drawing/2014/main" id="{00000000-0008-0000-0B00-000095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18" name="Рисунок 9">
          <a:extLst>
            <a:ext uri="{FF2B5EF4-FFF2-40B4-BE49-F238E27FC236}">
              <a16:creationId xmlns:a16="http://schemas.microsoft.com/office/drawing/2014/main" id="{00000000-0008-0000-0B00-000096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19" name="Рисунок 7">
          <a:extLst>
            <a:ext uri="{FF2B5EF4-FFF2-40B4-BE49-F238E27FC236}">
              <a16:creationId xmlns:a16="http://schemas.microsoft.com/office/drawing/2014/main" id="{00000000-0008-0000-0B00-000097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20" name="Рисунок 9">
          <a:extLst>
            <a:ext uri="{FF2B5EF4-FFF2-40B4-BE49-F238E27FC236}">
              <a16:creationId xmlns:a16="http://schemas.microsoft.com/office/drawing/2014/main" id="{00000000-0008-0000-0B00-000098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21" name="Рисунок 7">
          <a:extLst>
            <a:ext uri="{FF2B5EF4-FFF2-40B4-BE49-F238E27FC236}">
              <a16:creationId xmlns:a16="http://schemas.microsoft.com/office/drawing/2014/main" id="{00000000-0008-0000-0B00-000099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22" name="Рисунок 9">
          <a:extLst>
            <a:ext uri="{FF2B5EF4-FFF2-40B4-BE49-F238E27FC236}">
              <a16:creationId xmlns:a16="http://schemas.microsoft.com/office/drawing/2014/main" id="{00000000-0008-0000-0B00-00009A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23" name="Рисунок 7">
          <a:extLst>
            <a:ext uri="{FF2B5EF4-FFF2-40B4-BE49-F238E27FC236}">
              <a16:creationId xmlns:a16="http://schemas.microsoft.com/office/drawing/2014/main" id="{00000000-0008-0000-0B00-00009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24" name="Рисунок 9">
          <a:extLst>
            <a:ext uri="{FF2B5EF4-FFF2-40B4-BE49-F238E27FC236}">
              <a16:creationId xmlns:a16="http://schemas.microsoft.com/office/drawing/2014/main" id="{00000000-0008-0000-0B00-00009C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25" name="Рисунок 7">
          <a:extLst>
            <a:ext uri="{FF2B5EF4-FFF2-40B4-BE49-F238E27FC236}">
              <a16:creationId xmlns:a16="http://schemas.microsoft.com/office/drawing/2014/main" id="{00000000-0008-0000-0B00-00009D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26" name="Рисунок 9">
          <a:extLst>
            <a:ext uri="{FF2B5EF4-FFF2-40B4-BE49-F238E27FC236}">
              <a16:creationId xmlns:a16="http://schemas.microsoft.com/office/drawing/2014/main" id="{00000000-0008-0000-0B00-00009E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27" name="Рисунок 7">
          <a:extLst>
            <a:ext uri="{FF2B5EF4-FFF2-40B4-BE49-F238E27FC236}">
              <a16:creationId xmlns:a16="http://schemas.microsoft.com/office/drawing/2014/main" id="{00000000-0008-0000-0B00-00009F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28" name="Рисунок 9">
          <a:extLst>
            <a:ext uri="{FF2B5EF4-FFF2-40B4-BE49-F238E27FC236}">
              <a16:creationId xmlns:a16="http://schemas.microsoft.com/office/drawing/2014/main" id="{00000000-0008-0000-0B00-0000A0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29" name="Рисунок 7">
          <a:extLst>
            <a:ext uri="{FF2B5EF4-FFF2-40B4-BE49-F238E27FC236}">
              <a16:creationId xmlns:a16="http://schemas.microsoft.com/office/drawing/2014/main" id="{00000000-0008-0000-0B00-0000A1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30" name="Рисунок 9">
          <a:extLst>
            <a:ext uri="{FF2B5EF4-FFF2-40B4-BE49-F238E27FC236}">
              <a16:creationId xmlns:a16="http://schemas.microsoft.com/office/drawing/2014/main" id="{00000000-0008-0000-0B00-0000A2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31" name="Рисунок 7">
          <a:extLst>
            <a:ext uri="{FF2B5EF4-FFF2-40B4-BE49-F238E27FC236}">
              <a16:creationId xmlns:a16="http://schemas.microsoft.com/office/drawing/2014/main" id="{00000000-0008-0000-0B00-0000A3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32" name="Рисунок 9">
          <a:extLst>
            <a:ext uri="{FF2B5EF4-FFF2-40B4-BE49-F238E27FC236}">
              <a16:creationId xmlns:a16="http://schemas.microsoft.com/office/drawing/2014/main" id="{00000000-0008-0000-0B00-0000A4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33" name="Рисунок 7">
          <a:extLst>
            <a:ext uri="{FF2B5EF4-FFF2-40B4-BE49-F238E27FC236}">
              <a16:creationId xmlns:a16="http://schemas.microsoft.com/office/drawing/2014/main" id="{00000000-0008-0000-0B00-0000A5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34" name="Рисунок 9">
          <a:extLst>
            <a:ext uri="{FF2B5EF4-FFF2-40B4-BE49-F238E27FC236}">
              <a16:creationId xmlns:a16="http://schemas.microsoft.com/office/drawing/2014/main" id="{00000000-0008-0000-0B00-0000A6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35" name="Рисунок 7">
          <a:extLst>
            <a:ext uri="{FF2B5EF4-FFF2-40B4-BE49-F238E27FC236}">
              <a16:creationId xmlns:a16="http://schemas.microsoft.com/office/drawing/2014/main" id="{00000000-0008-0000-0B00-0000A7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36" name="Рисунок 9">
          <a:extLst>
            <a:ext uri="{FF2B5EF4-FFF2-40B4-BE49-F238E27FC236}">
              <a16:creationId xmlns:a16="http://schemas.microsoft.com/office/drawing/2014/main" id="{00000000-0008-0000-0B00-0000A8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37" name="Рисунок 7">
          <a:extLst>
            <a:ext uri="{FF2B5EF4-FFF2-40B4-BE49-F238E27FC236}">
              <a16:creationId xmlns:a16="http://schemas.microsoft.com/office/drawing/2014/main" id="{00000000-0008-0000-0B00-0000A9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38" name="Рисунок 9">
          <a:extLst>
            <a:ext uri="{FF2B5EF4-FFF2-40B4-BE49-F238E27FC236}">
              <a16:creationId xmlns:a16="http://schemas.microsoft.com/office/drawing/2014/main" id="{00000000-0008-0000-0B00-0000AA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39" name="Рисунок 7">
          <a:extLst>
            <a:ext uri="{FF2B5EF4-FFF2-40B4-BE49-F238E27FC236}">
              <a16:creationId xmlns:a16="http://schemas.microsoft.com/office/drawing/2014/main" id="{00000000-0008-0000-0B00-0000A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40" name="Рисунок 9">
          <a:extLst>
            <a:ext uri="{FF2B5EF4-FFF2-40B4-BE49-F238E27FC236}">
              <a16:creationId xmlns:a16="http://schemas.microsoft.com/office/drawing/2014/main" id="{00000000-0008-0000-0B00-0000AC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41" name="Рисунок 7">
          <a:extLst>
            <a:ext uri="{FF2B5EF4-FFF2-40B4-BE49-F238E27FC236}">
              <a16:creationId xmlns:a16="http://schemas.microsoft.com/office/drawing/2014/main" id="{00000000-0008-0000-0B00-0000AD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42" name="Рисунок 9">
          <a:extLst>
            <a:ext uri="{FF2B5EF4-FFF2-40B4-BE49-F238E27FC236}">
              <a16:creationId xmlns:a16="http://schemas.microsoft.com/office/drawing/2014/main" id="{00000000-0008-0000-0B00-0000AE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43" name="Рисунок 7">
          <a:extLst>
            <a:ext uri="{FF2B5EF4-FFF2-40B4-BE49-F238E27FC236}">
              <a16:creationId xmlns:a16="http://schemas.microsoft.com/office/drawing/2014/main" id="{00000000-0008-0000-0B00-0000AF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44" name="Рисунок 9">
          <a:extLst>
            <a:ext uri="{FF2B5EF4-FFF2-40B4-BE49-F238E27FC236}">
              <a16:creationId xmlns:a16="http://schemas.microsoft.com/office/drawing/2014/main" id="{00000000-0008-0000-0B00-0000B0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45" name="Рисунок 7">
          <a:extLst>
            <a:ext uri="{FF2B5EF4-FFF2-40B4-BE49-F238E27FC236}">
              <a16:creationId xmlns:a16="http://schemas.microsoft.com/office/drawing/2014/main" id="{00000000-0008-0000-0B00-0000B1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46" name="Рисунок 9">
          <a:extLst>
            <a:ext uri="{FF2B5EF4-FFF2-40B4-BE49-F238E27FC236}">
              <a16:creationId xmlns:a16="http://schemas.microsoft.com/office/drawing/2014/main" id="{00000000-0008-0000-0B00-0000B2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47" name="Рисунок 7">
          <a:extLst>
            <a:ext uri="{FF2B5EF4-FFF2-40B4-BE49-F238E27FC236}">
              <a16:creationId xmlns:a16="http://schemas.microsoft.com/office/drawing/2014/main" id="{00000000-0008-0000-0B00-0000B3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48" name="Рисунок 9">
          <a:extLst>
            <a:ext uri="{FF2B5EF4-FFF2-40B4-BE49-F238E27FC236}">
              <a16:creationId xmlns:a16="http://schemas.microsoft.com/office/drawing/2014/main" id="{00000000-0008-0000-0B00-0000B4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49" name="Рисунок 7">
          <a:extLst>
            <a:ext uri="{FF2B5EF4-FFF2-40B4-BE49-F238E27FC236}">
              <a16:creationId xmlns:a16="http://schemas.microsoft.com/office/drawing/2014/main" id="{00000000-0008-0000-0B00-0000B5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50" name="Рисунок 9">
          <a:extLst>
            <a:ext uri="{FF2B5EF4-FFF2-40B4-BE49-F238E27FC236}">
              <a16:creationId xmlns:a16="http://schemas.microsoft.com/office/drawing/2014/main" id="{00000000-0008-0000-0B00-0000B6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51" name="Рисунок 7">
          <a:extLst>
            <a:ext uri="{FF2B5EF4-FFF2-40B4-BE49-F238E27FC236}">
              <a16:creationId xmlns:a16="http://schemas.microsoft.com/office/drawing/2014/main" id="{00000000-0008-0000-0B00-0000B7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52" name="Рисунок 9">
          <a:extLst>
            <a:ext uri="{FF2B5EF4-FFF2-40B4-BE49-F238E27FC236}">
              <a16:creationId xmlns:a16="http://schemas.microsoft.com/office/drawing/2014/main" id="{00000000-0008-0000-0B00-0000B8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53" name="Рисунок 7">
          <a:extLst>
            <a:ext uri="{FF2B5EF4-FFF2-40B4-BE49-F238E27FC236}">
              <a16:creationId xmlns:a16="http://schemas.microsoft.com/office/drawing/2014/main" id="{00000000-0008-0000-0B00-0000B9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54" name="Рисунок 9">
          <a:extLst>
            <a:ext uri="{FF2B5EF4-FFF2-40B4-BE49-F238E27FC236}">
              <a16:creationId xmlns:a16="http://schemas.microsoft.com/office/drawing/2014/main" id="{00000000-0008-0000-0B00-0000BA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55" name="Рисунок 7">
          <a:extLst>
            <a:ext uri="{FF2B5EF4-FFF2-40B4-BE49-F238E27FC236}">
              <a16:creationId xmlns:a16="http://schemas.microsoft.com/office/drawing/2014/main" id="{00000000-0008-0000-0B00-0000B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56" name="Рисунок 9">
          <a:extLst>
            <a:ext uri="{FF2B5EF4-FFF2-40B4-BE49-F238E27FC236}">
              <a16:creationId xmlns:a16="http://schemas.microsoft.com/office/drawing/2014/main" id="{00000000-0008-0000-0B00-0000BC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57" name="Рисунок 7">
          <a:extLst>
            <a:ext uri="{FF2B5EF4-FFF2-40B4-BE49-F238E27FC236}">
              <a16:creationId xmlns:a16="http://schemas.microsoft.com/office/drawing/2014/main" id="{00000000-0008-0000-0B00-0000BD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58" name="Рисунок 9">
          <a:extLst>
            <a:ext uri="{FF2B5EF4-FFF2-40B4-BE49-F238E27FC236}">
              <a16:creationId xmlns:a16="http://schemas.microsoft.com/office/drawing/2014/main" id="{00000000-0008-0000-0B00-0000BE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59" name="Рисунок 7">
          <a:extLst>
            <a:ext uri="{FF2B5EF4-FFF2-40B4-BE49-F238E27FC236}">
              <a16:creationId xmlns:a16="http://schemas.microsoft.com/office/drawing/2014/main" id="{00000000-0008-0000-0B00-0000BF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60" name="Рисунок 9">
          <a:extLst>
            <a:ext uri="{FF2B5EF4-FFF2-40B4-BE49-F238E27FC236}">
              <a16:creationId xmlns:a16="http://schemas.microsoft.com/office/drawing/2014/main" id="{00000000-0008-0000-0B00-0000C0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61" name="Рисунок 7">
          <a:extLst>
            <a:ext uri="{FF2B5EF4-FFF2-40B4-BE49-F238E27FC236}">
              <a16:creationId xmlns:a16="http://schemas.microsoft.com/office/drawing/2014/main" id="{00000000-0008-0000-0B00-0000C1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82</xdr:row>
      <xdr:rowOff>0</xdr:rowOff>
    </xdr:from>
    <xdr:to>
      <xdr:col>2</xdr:col>
      <xdr:colOff>552450</xdr:colOff>
      <xdr:row>82</xdr:row>
      <xdr:rowOff>123825</xdr:rowOff>
    </xdr:to>
    <xdr:pic>
      <xdr:nvPicPr>
        <xdr:cNvPr id="962" name="Рисунок 9">
          <a:extLst>
            <a:ext uri="{FF2B5EF4-FFF2-40B4-BE49-F238E27FC236}">
              <a16:creationId xmlns:a16="http://schemas.microsoft.com/office/drawing/2014/main" id="{00000000-0008-0000-0B00-0000C2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82</xdr:row>
      <xdr:rowOff>0</xdr:rowOff>
    </xdr:from>
    <xdr:to>
      <xdr:col>2</xdr:col>
      <xdr:colOff>590550</xdr:colOff>
      <xdr:row>82</xdr:row>
      <xdr:rowOff>123825</xdr:rowOff>
    </xdr:to>
    <xdr:pic>
      <xdr:nvPicPr>
        <xdr:cNvPr id="963" name="Рисунок 7">
          <a:extLst>
            <a:ext uri="{FF2B5EF4-FFF2-40B4-BE49-F238E27FC236}">
              <a16:creationId xmlns:a16="http://schemas.microsoft.com/office/drawing/2014/main" id="{00000000-0008-0000-0B00-0000C3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849249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82</xdr:row>
      <xdr:rowOff>209550</xdr:rowOff>
    </xdr:from>
    <xdr:to>
      <xdr:col>2</xdr:col>
      <xdr:colOff>1647825</xdr:colOff>
      <xdr:row>82</xdr:row>
      <xdr:rowOff>962025</xdr:rowOff>
    </xdr:to>
    <xdr:pic>
      <xdr:nvPicPr>
        <xdr:cNvPr id="964" name="Рисунок 1850" descr="C:\Users\saltanov\AppData\Local\Temp\SNAGHTML11797e1.PNG">
          <a:hlinkClick xmlns:r="http://schemas.openxmlformats.org/officeDocument/2006/relationships" r:id="rId56"/>
          <a:extLst>
            <a:ext uri="{FF2B5EF4-FFF2-40B4-BE49-F238E27FC236}">
              <a16:creationId xmlns:a16="http://schemas.microsoft.com/office/drawing/2014/main" id="{00000000-0008-0000-0B00-0000C4030000}"/>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a:ext>
          </a:extLst>
        </a:blip>
        <a:srcRect/>
        <a:stretch>
          <a:fillRect/>
        </a:stretch>
      </xdr:blipFill>
      <xdr:spPr bwMode="auto">
        <a:xfrm>
          <a:off x="2657475" y="97497900"/>
          <a:ext cx="838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542925</xdr:colOff>
      <xdr:row>76</xdr:row>
      <xdr:rowOff>161925</xdr:rowOff>
    </xdr:from>
    <xdr:to>
      <xdr:col>2</xdr:col>
      <xdr:colOff>1847850</xdr:colOff>
      <xdr:row>76</xdr:row>
      <xdr:rowOff>952500</xdr:rowOff>
    </xdr:to>
    <xdr:pic>
      <xdr:nvPicPr>
        <xdr:cNvPr id="966" name="Рисунок 1852" descr="C:\Users\saltanov\AppData\Local\Temp\SNAGHTML5bd6a63.PNG">
          <a:hlinkClick xmlns:r="http://schemas.openxmlformats.org/officeDocument/2006/relationships" r:id="rId57"/>
          <a:extLst>
            <a:ext uri="{FF2B5EF4-FFF2-40B4-BE49-F238E27FC236}">
              <a16:creationId xmlns:a16="http://schemas.microsoft.com/office/drawing/2014/main" id="{00000000-0008-0000-0B00-0000C6030000}"/>
            </a:ext>
          </a:extLst>
        </xdr:cNvPr>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a:ext>
          </a:extLst>
        </a:blip>
        <a:srcRect/>
        <a:stretch>
          <a:fillRect/>
        </a:stretch>
      </xdr:blipFill>
      <xdr:spPr bwMode="auto">
        <a:xfrm>
          <a:off x="2390775" y="92878275"/>
          <a:ext cx="13049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476250</xdr:colOff>
      <xdr:row>77</xdr:row>
      <xdr:rowOff>142875</xdr:rowOff>
    </xdr:from>
    <xdr:to>
      <xdr:col>2</xdr:col>
      <xdr:colOff>1914525</xdr:colOff>
      <xdr:row>77</xdr:row>
      <xdr:rowOff>1028700</xdr:rowOff>
    </xdr:to>
    <xdr:pic>
      <xdr:nvPicPr>
        <xdr:cNvPr id="967" name="Рисунок 1853" descr="C:\Users\saltanov\AppData\Local\Temp\SNAGHTML5be185e.PNG">
          <a:hlinkClick xmlns:r="http://schemas.openxmlformats.org/officeDocument/2006/relationships" r:id="rId59"/>
          <a:extLst>
            <a:ext uri="{FF2B5EF4-FFF2-40B4-BE49-F238E27FC236}">
              <a16:creationId xmlns:a16="http://schemas.microsoft.com/office/drawing/2014/main" id="{00000000-0008-0000-0B00-0000C7030000}"/>
            </a:ext>
          </a:extLst>
        </xdr:cNvPr>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a:ext>
          </a:extLst>
        </a:blip>
        <a:srcRect/>
        <a:stretch>
          <a:fillRect/>
        </a:stretch>
      </xdr:blipFill>
      <xdr:spPr bwMode="auto">
        <a:xfrm>
          <a:off x="2324100" y="94002225"/>
          <a:ext cx="14382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600075</xdr:colOff>
      <xdr:row>49</xdr:row>
      <xdr:rowOff>152400</xdr:rowOff>
    </xdr:from>
    <xdr:to>
      <xdr:col>2</xdr:col>
      <xdr:colOff>1838325</xdr:colOff>
      <xdr:row>49</xdr:row>
      <xdr:rowOff>952500</xdr:rowOff>
    </xdr:to>
    <xdr:pic>
      <xdr:nvPicPr>
        <xdr:cNvPr id="968" name="Рисунок 982" descr="C:\Users\saltanov\AppData\Local\Temp\SNAGHTML85cd7656.PNG">
          <a:hlinkClick xmlns:r="http://schemas.openxmlformats.org/officeDocument/2006/relationships" r:id="rId61"/>
          <a:extLst>
            <a:ext uri="{FF2B5EF4-FFF2-40B4-BE49-F238E27FC236}">
              <a16:creationId xmlns:a16="http://schemas.microsoft.com/office/drawing/2014/main" id="{00000000-0008-0000-0B00-0000C8030000}"/>
            </a:ext>
          </a:extLst>
        </xdr:cNvPr>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a:ext>
          </a:extLst>
        </a:blip>
        <a:srcRect/>
        <a:stretch>
          <a:fillRect/>
        </a:stretch>
      </xdr:blipFill>
      <xdr:spPr bwMode="auto">
        <a:xfrm>
          <a:off x="2447925" y="67094100"/>
          <a:ext cx="12382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561975</xdr:colOff>
      <xdr:row>50</xdr:row>
      <xdr:rowOff>152400</xdr:rowOff>
    </xdr:from>
    <xdr:to>
      <xdr:col>2</xdr:col>
      <xdr:colOff>1847850</xdr:colOff>
      <xdr:row>50</xdr:row>
      <xdr:rowOff>1047750</xdr:rowOff>
    </xdr:to>
    <xdr:pic>
      <xdr:nvPicPr>
        <xdr:cNvPr id="969" name="Рисунок 983" descr="C:\Users\saltanov\AppData\Local\Temp\SNAGHTML85d046af.PNG">
          <a:hlinkClick xmlns:r="http://schemas.openxmlformats.org/officeDocument/2006/relationships" r:id="rId63"/>
          <a:extLst>
            <a:ext uri="{FF2B5EF4-FFF2-40B4-BE49-F238E27FC236}">
              <a16:creationId xmlns:a16="http://schemas.microsoft.com/office/drawing/2014/main" id="{00000000-0008-0000-0B00-0000C9030000}"/>
            </a:ext>
          </a:extLst>
        </xdr:cNvPr>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a:ext>
          </a:extLst>
        </a:blip>
        <a:srcRect/>
        <a:stretch>
          <a:fillRect/>
        </a:stretch>
      </xdr:blipFill>
      <xdr:spPr bwMode="auto">
        <a:xfrm>
          <a:off x="2409825" y="68237100"/>
          <a:ext cx="12858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70" name="Рисунок 5">
          <a:extLst>
            <a:ext uri="{FF2B5EF4-FFF2-40B4-BE49-F238E27FC236}">
              <a16:creationId xmlns:a16="http://schemas.microsoft.com/office/drawing/2014/main" id="{00000000-0008-0000-0B00-0000CA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1057275</xdr:rowOff>
    </xdr:to>
    <xdr:pic>
      <xdr:nvPicPr>
        <xdr:cNvPr id="971" name="Рисунок 7">
          <a:extLst>
            <a:ext uri="{FF2B5EF4-FFF2-40B4-BE49-F238E27FC236}">
              <a16:creationId xmlns:a16="http://schemas.microsoft.com/office/drawing/2014/main" id="{00000000-0008-0000-0B00-0000C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68</xdr:row>
      <xdr:rowOff>276225</xdr:rowOff>
    </xdr:to>
    <xdr:pic>
      <xdr:nvPicPr>
        <xdr:cNvPr id="972" name="Рисунок 8">
          <a:extLst>
            <a:ext uri="{FF2B5EF4-FFF2-40B4-BE49-F238E27FC236}">
              <a16:creationId xmlns:a16="http://schemas.microsoft.com/office/drawing/2014/main" id="{00000000-0008-0000-0B00-0000CC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73" name="Рисунок 5">
          <a:extLst>
            <a:ext uri="{FF2B5EF4-FFF2-40B4-BE49-F238E27FC236}">
              <a16:creationId xmlns:a16="http://schemas.microsoft.com/office/drawing/2014/main" id="{00000000-0008-0000-0B00-0000CD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74" name="Рисунок 5">
          <a:extLst>
            <a:ext uri="{FF2B5EF4-FFF2-40B4-BE49-F238E27FC236}">
              <a16:creationId xmlns:a16="http://schemas.microsoft.com/office/drawing/2014/main" id="{00000000-0008-0000-0B00-0000CE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75" name="Рисунок 5">
          <a:extLst>
            <a:ext uri="{FF2B5EF4-FFF2-40B4-BE49-F238E27FC236}">
              <a16:creationId xmlns:a16="http://schemas.microsoft.com/office/drawing/2014/main" id="{00000000-0008-0000-0B00-0000CF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276225</xdr:rowOff>
    </xdr:to>
    <xdr:pic>
      <xdr:nvPicPr>
        <xdr:cNvPr id="976" name="Рисунок 7">
          <a:extLst>
            <a:ext uri="{FF2B5EF4-FFF2-40B4-BE49-F238E27FC236}">
              <a16:creationId xmlns:a16="http://schemas.microsoft.com/office/drawing/2014/main" id="{00000000-0008-0000-0B00-0000D0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77" name="Рисунок 5">
          <a:extLst>
            <a:ext uri="{FF2B5EF4-FFF2-40B4-BE49-F238E27FC236}">
              <a16:creationId xmlns:a16="http://schemas.microsoft.com/office/drawing/2014/main" id="{00000000-0008-0000-0B00-0000D1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78" name="Рисунок 5">
          <a:extLst>
            <a:ext uri="{FF2B5EF4-FFF2-40B4-BE49-F238E27FC236}">
              <a16:creationId xmlns:a16="http://schemas.microsoft.com/office/drawing/2014/main" id="{00000000-0008-0000-0B00-0000D2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79" name="Рисунок 5">
          <a:extLst>
            <a:ext uri="{FF2B5EF4-FFF2-40B4-BE49-F238E27FC236}">
              <a16:creationId xmlns:a16="http://schemas.microsoft.com/office/drawing/2014/main" id="{00000000-0008-0000-0B00-0000D3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80" name="Рисунок 5">
          <a:extLst>
            <a:ext uri="{FF2B5EF4-FFF2-40B4-BE49-F238E27FC236}">
              <a16:creationId xmlns:a16="http://schemas.microsoft.com/office/drawing/2014/main" id="{00000000-0008-0000-0B00-0000D4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1057275</xdr:rowOff>
    </xdr:to>
    <xdr:pic>
      <xdr:nvPicPr>
        <xdr:cNvPr id="981" name="Рисунок 7">
          <a:extLst>
            <a:ext uri="{FF2B5EF4-FFF2-40B4-BE49-F238E27FC236}">
              <a16:creationId xmlns:a16="http://schemas.microsoft.com/office/drawing/2014/main" id="{00000000-0008-0000-0B00-0000D5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68</xdr:row>
      <xdr:rowOff>276225</xdr:rowOff>
    </xdr:to>
    <xdr:pic>
      <xdr:nvPicPr>
        <xdr:cNvPr id="982" name="Рисунок 8">
          <a:extLst>
            <a:ext uri="{FF2B5EF4-FFF2-40B4-BE49-F238E27FC236}">
              <a16:creationId xmlns:a16="http://schemas.microsoft.com/office/drawing/2014/main" id="{00000000-0008-0000-0B00-0000D6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276225</xdr:rowOff>
    </xdr:to>
    <xdr:pic>
      <xdr:nvPicPr>
        <xdr:cNvPr id="983" name="Рисунок 7">
          <a:extLst>
            <a:ext uri="{FF2B5EF4-FFF2-40B4-BE49-F238E27FC236}">
              <a16:creationId xmlns:a16="http://schemas.microsoft.com/office/drawing/2014/main" id="{00000000-0008-0000-0B00-0000D7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1057275</xdr:rowOff>
    </xdr:to>
    <xdr:pic>
      <xdr:nvPicPr>
        <xdr:cNvPr id="984" name="Рисунок 7">
          <a:extLst>
            <a:ext uri="{FF2B5EF4-FFF2-40B4-BE49-F238E27FC236}">
              <a16:creationId xmlns:a16="http://schemas.microsoft.com/office/drawing/2014/main" id="{00000000-0008-0000-0B00-0000D8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68</xdr:row>
      <xdr:rowOff>276225</xdr:rowOff>
    </xdr:to>
    <xdr:pic>
      <xdr:nvPicPr>
        <xdr:cNvPr id="985" name="Рисунок 8">
          <a:extLst>
            <a:ext uri="{FF2B5EF4-FFF2-40B4-BE49-F238E27FC236}">
              <a16:creationId xmlns:a16="http://schemas.microsoft.com/office/drawing/2014/main" id="{00000000-0008-0000-0B00-0000D9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276225</xdr:rowOff>
    </xdr:to>
    <xdr:pic>
      <xdr:nvPicPr>
        <xdr:cNvPr id="986" name="Рисунок 7">
          <a:extLst>
            <a:ext uri="{FF2B5EF4-FFF2-40B4-BE49-F238E27FC236}">
              <a16:creationId xmlns:a16="http://schemas.microsoft.com/office/drawing/2014/main" id="{00000000-0008-0000-0B00-0000DA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1057275</xdr:rowOff>
    </xdr:to>
    <xdr:pic>
      <xdr:nvPicPr>
        <xdr:cNvPr id="987" name="Рисунок 7">
          <a:extLst>
            <a:ext uri="{FF2B5EF4-FFF2-40B4-BE49-F238E27FC236}">
              <a16:creationId xmlns:a16="http://schemas.microsoft.com/office/drawing/2014/main" id="{00000000-0008-0000-0B00-0000D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68</xdr:row>
      <xdr:rowOff>276225</xdr:rowOff>
    </xdr:to>
    <xdr:pic>
      <xdr:nvPicPr>
        <xdr:cNvPr id="988" name="Рисунок 8">
          <a:extLst>
            <a:ext uri="{FF2B5EF4-FFF2-40B4-BE49-F238E27FC236}">
              <a16:creationId xmlns:a16="http://schemas.microsoft.com/office/drawing/2014/main" id="{00000000-0008-0000-0B00-0000DC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276225</xdr:rowOff>
    </xdr:to>
    <xdr:pic>
      <xdr:nvPicPr>
        <xdr:cNvPr id="989" name="Рисунок 7">
          <a:extLst>
            <a:ext uri="{FF2B5EF4-FFF2-40B4-BE49-F238E27FC236}">
              <a16:creationId xmlns:a16="http://schemas.microsoft.com/office/drawing/2014/main" id="{00000000-0008-0000-0B00-0000DD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1057275</xdr:rowOff>
    </xdr:to>
    <xdr:pic>
      <xdr:nvPicPr>
        <xdr:cNvPr id="990" name="Рисунок 7">
          <a:extLst>
            <a:ext uri="{FF2B5EF4-FFF2-40B4-BE49-F238E27FC236}">
              <a16:creationId xmlns:a16="http://schemas.microsoft.com/office/drawing/2014/main" id="{00000000-0008-0000-0B00-0000DE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91" name="Рисунок 5">
          <a:extLst>
            <a:ext uri="{FF2B5EF4-FFF2-40B4-BE49-F238E27FC236}">
              <a16:creationId xmlns:a16="http://schemas.microsoft.com/office/drawing/2014/main" id="{00000000-0008-0000-0B00-0000DF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92" name="Рисунок 5">
          <a:extLst>
            <a:ext uri="{FF2B5EF4-FFF2-40B4-BE49-F238E27FC236}">
              <a16:creationId xmlns:a16="http://schemas.microsoft.com/office/drawing/2014/main" id="{00000000-0008-0000-0B00-0000E0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93" name="Рисунок 5">
          <a:extLst>
            <a:ext uri="{FF2B5EF4-FFF2-40B4-BE49-F238E27FC236}">
              <a16:creationId xmlns:a16="http://schemas.microsoft.com/office/drawing/2014/main" id="{00000000-0008-0000-0B00-0000E1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68</xdr:row>
      <xdr:rowOff>276225</xdr:rowOff>
    </xdr:to>
    <xdr:pic>
      <xdr:nvPicPr>
        <xdr:cNvPr id="994" name="Рисунок 5">
          <a:extLst>
            <a:ext uri="{FF2B5EF4-FFF2-40B4-BE49-F238E27FC236}">
              <a16:creationId xmlns:a16="http://schemas.microsoft.com/office/drawing/2014/main" id="{00000000-0008-0000-0B00-0000E2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68</xdr:row>
      <xdr:rowOff>276225</xdr:rowOff>
    </xdr:to>
    <xdr:pic>
      <xdr:nvPicPr>
        <xdr:cNvPr id="995" name="Рисунок 8">
          <a:extLst>
            <a:ext uri="{FF2B5EF4-FFF2-40B4-BE49-F238E27FC236}">
              <a16:creationId xmlns:a16="http://schemas.microsoft.com/office/drawing/2014/main" id="{00000000-0008-0000-0B00-0000E3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276225</xdr:rowOff>
    </xdr:to>
    <xdr:pic>
      <xdr:nvPicPr>
        <xdr:cNvPr id="996" name="Рисунок 7">
          <a:extLst>
            <a:ext uri="{FF2B5EF4-FFF2-40B4-BE49-F238E27FC236}">
              <a16:creationId xmlns:a16="http://schemas.microsoft.com/office/drawing/2014/main" id="{00000000-0008-0000-0B00-0000E4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1057275</xdr:rowOff>
    </xdr:to>
    <xdr:pic>
      <xdr:nvPicPr>
        <xdr:cNvPr id="997" name="Рисунок 7">
          <a:extLst>
            <a:ext uri="{FF2B5EF4-FFF2-40B4-BE49-F238E27FC236}">
              <a16:creationId xmlns:a16="http://schemas.microsoft.com/office/drawing/2014/main" id="{00000000-0008-0000-0B00-0000E5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68</xdr:row>
      <xdr:rowOff>276225</xdr:rowOff>
    </xdr:to>
    <xdr:pic>
      <xdr:nvPicPr>
        <xdr:cNvPr id="998" name="Рисунок 8">
          <a:extLst>
            <a:ext uri="{FF2B5EF4-FFF2-40B4-BE49-F238E27FC236}">
              <a16:creationId xmlns:a16="http://schemas.microsoft.com/office/drawing/2014/main" id="{00000000-0008-0000-0B00-0000E6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276225</xdr:rowOff>
    </xdr:to>
    <xdr:pic>
      <xdr:nvPicPr>
        <xdr:cNvPr id="999" name="Рисунок 7">
          <a:extLst>
            <a:ext uri="{FF2B5EF4-FFF2-40B4-BE49-F238E27FC236}">
              <a16:creationId xmlns:a16="http://schemas.microsoft.com/office/drawing/2014/main" id="{00000000-0008-0000-0B00-0000E7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1057275</xdr:rowOff>
    </xdr:to>
    <xdr:pic>
      <xdr:nvPicPr>
        <xdr:cNvPr id="1000" name="Рисунок 7">
          <a:extLst>
            <a:ext uri="{FF2B5EF4-FFF2-40B4-BE49-F238E27FC236}">
              <a16:creationId xmlns:a16="http://schemas.microsoft.com/office/drawing/2014/main" id="{00000000-0008-0000-0B00-0000E8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66</xdr:row>
      <xdr:rowOff>0</xdr:rowOff>
    </xdr:from>
    <xdr:to>
      <xdr:col>2</xdr:col>
      <xdr:colOff>838200</xdr:colOff>
      <xdr:row>68</xdr:row>
      <xdr:rowOff>276225</xdr:rowOff>
    </xdr:to>
    <xdr:pic>
      <xdr:nvPicPr>
        <xdr:cNvPr id="1001" name="Рисунок 6">
          <a:extLst>
            <a:ext uri="{FF2B5EF4-FFF2-40B4-BE49-F238E27FC236}">
              <a16:creationId xmlns:a16="http://schemas.microsoft.com/office/drawing/2014/main" id="{00000000-0008-0000-0B00-0000E903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68</xdr:row>
      <xdr:rowOff>276225</xdr:rowOff>
    </xdr:to>
    <xdr:pic>
      <xdr:nvPicPr>
        <xdr:cNvPr id="1002" name="Рисунок 8">
          <a:extLst>
            <a:ext uri="{FF2B5EF4-FFF2-40B4-BE49-F238E27FC236}">
              <a16:creationId xmlns:a16="http://schemas.microsoft.com/office/drawing/2014/main" id="{00000000-0008-0000-0B00-0000EA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276225</xdr:rowOff>
    </xdr:to>
    <xdr:pic>
      <xdr:nvPicPr>
        <xdr:cNvPr id="1003" name="Рисунок 7">
          <a:extLst>
            <a:ext uri="{FF2B5EF4-FFF2-40B4-BE49-F238E27FC236}">
              <a16:creationId xmlns:a16="http://schemas.microsoft.com/office/drawing/2014/main" id="{00000000-0008-0000-0B00-0000E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68</xdr:row>
      <xdr:rowOff>276225</xdr:rowOff>
    </xdr:to>
    <xdr:pic>
      <xdr:nvPicPr>
        <xdr:cNvPr id="1004" name="Рисунок 8">
          <a:extLst>
            <a:ext uri="{FF2B5EF4-FFF2-40B4-BE49-F238E27FC236}">
              <a16:creationId xmlns:a16="http://schemas.microsoft.com/office/drawing/2014/main" id="{00000000-0008-0000-0B00-0000EC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68</xdr:row>
      <xdr:rowOff>276225</xdr:rowOff>
    </xdr:to>
    <xdr:pic>
      <xdr:nvPicPr>
        <xdr:cNvPr id="1005" name="Рисунок 7">
          <a:extLst>
            <a:ext uri="{FF2B5EF4-FFF2-40B4-BE49-F238E27FC236}">
              <a16:creationId xmlns:a16="http://schemas.microsoft.com/office/drawing/2014/main" id="{00000000-0008-0000-0B00-0000ED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06" name="Рисунок 5">
          <a:extLst>
            <a:ext uri="{FF2B5EF4-FFF2-40B4-BE49-F238E27FC236}">
              <a16:creationId xmlns:a16="http://schemas.microsoft.com/office/drawing/2014/main" id="{00000000-0008-0000-0B00-0000EE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007" name="Рисунок 8">
          <a:extLst>
            <a:ext uri="{FF2B5EF4-FFF2-40B4-BE49-F238E27FC236}">
              <a16:creationId xmlns:a16="http://schemas.microsoft.com/office/drawing/2014/main" id="{00000000-0008-0000-0B00-0000EF0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08" name="Рисунок 9">
          <a:extLst>
            <a:ext uri="{FF2B5EF4-FFF2-40B4-BE49-F238E27FC236}">
              <a16:creationId xmlns:a16="http://schemas.microsoft.com/office/drawing/2014/main" id="{00000000-0008-0000-0B00-0000F0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09" name="Рисунок 5">
          <a:extLst>
            <a:ext uri="{FF2B5EF4-FFF2-40B4-BE49-F238E27FC236}">
              <a16:creationId xmlns:a16="http://schemas.microsoft.com/office/drawing/2014/main" id="{00000000-0008-0000-0B00-0000F1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10" name="Рисунок 5">
          <a:extLst>
            <a:ext uri="{FF2B5EF4-FFF2-40B4-BE49-F238E27FC236}">
              <a16:creationId xmlns:a16="http://schemas.microsoft.com/office/drawing/2014/main" id="{00000000-0008-0000-0B00-0000F2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11" name="Рисунок 5">
          <a:extLst>
            <a:ext uri="{FF2B5EF4-FFF2-40B4-BE49-F238E27FC236}">
              <a16:creationId xmlns:a16="http://schemas.microsoft.com/office/drawing/2014/main" id="{00000000-0008-0000-0B00-0000F3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012" name="Рисунок 7">
          <a:extLst>
            <a:ext uri="{FF2B5EF4-FFF2-40B4-BE49-F238E27FC236}">
              <a16:creationId xmlns:a16="http://schemas.microsoft.com/office/drawing/2014/main" id="{00000000-0008-0000-0B00-0000F4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13" name="Рисунок 7">
          <a:extLst>
            <a:ext uri="{FF2B5EF4-FFF2-40B4-BE49-F238E27FC236}">
              <a16:creationId xmlns:a16="http://schemas.microsoft.com/office/drawing/2014/main" id="{00000000-0008-0000-0B00-0000F5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14" name="Рисунок 9">
          <a:extLst>
            <a:ext uri="{FF2B5EF4-FFF2-40B4-BE49-F238E27FC236}">
              <a16:creationId xmlns:a16="http://schemas.microsoft.com/office/drawing/2014/main" id="{00000000-0008-0000-0B00-0000F6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15" name="Рисунок 7">
          <a:extLst>
            <a:ext uri="{FF2B5EF4-FFF2-40B4-BE49-F238E27FC236}">
              <a16:creationId xmlns:a16="http://schemas.microsoft.com/office/drawing/2014/main" id="{00000000-0008-0000-0B00-0000F7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16" name="Рисунок 9">
          <a:extLst>
            <a:ext uri="{FF2B5EF4-FFF2-40B4-BE49-F238E27FC236}">
              <a16:creationId xmlns:a16="http://schemas.microsoft.com/office/drawing/2014/main" id="{00000000-0008-0000-0B00-0000F8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17" name="Рисунок 7">
          <a:extLst>
            <a:ext uri="{FF2B5EF4-FFF2-40B4-BE49-F238E27FC236}">
              <a16:creationId xmlns:a16="http://schemas.microsoft.com/office/drawing/2014/main" id="{00000000-0008-0000-0B00-0000F9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18" name="Рисунок 9">
          <a:extLst>
            <a:ext uri="{FF2B5EF4-FFF2-40B4-BE49-F238E27FC236}">
              <a16:creationId xmlns:a16="http://schemas.microsoft.com/office/drawing/2014/main" id="{00000000-0008-0000-0B00-0000FA0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19" name="Рисунок 7">
          <a:extLst>
            <a:ext uri="{FF2B5EF4-FFF2-40B4-BE49-F238E27FC236}">
              <a16:creationId xmlns:a16="http://schemas.microsoft.com/office/drawing/2014/main" id="{00000000-0008-0000-0B00-0000FB0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20" name="Рисунок 5">
          <a:extLst>
            <a:ext uri="{FF2B5EF4-FFF2-40B4-BE49-F238E27FC236}">
              <a16:creationId xmlns:a16="http://schemas.microsoft.com/office/drawing/2014/main" id="{00000000-0008-0000-0B00-0000FC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21" name="Рисунок 5">
          <a:extLst>
            <a:ext uri="{FF2B5EF4-FFF2-40B4-BE49-F238E27FC236}">
              <a16:creationId xmlns:a16="http://schemas.microsoft.com/office/drawing/2014/main" id="{00000000-0008-0000-0B00-0000FD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22" name="Рисунок 5">
          <a:extLst>
            <a:ext uri="{FF2B5EF4-FFF2-40B4-BE49-F238E27FC236}">
              <a16:creationId xmlns:a16="http://schemas.microsoft.com/office/drawing/2014/main" id="{00000000-0008-0000-0B00-0000FE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23" name="Рисунок 5">
          <a:extLst>
            <a:ext uri="{FF2B5EF4-FFF2-40B4-BE49-F238E27FC236}">
              <a16:creationId xmlns:a16="http://schemas.microsoft.com/office/drawing/2014/main" id="{00000000-0008-0000-0B00-0000FF0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024" name="Рисунок 8">
          <a:extLst>
            <a:ext uri="{FF2B5EF4-FFF2-40B4-BE49-F238E27FC236}">
              <a16:creationId xmlns:a16="http://schemas.microsoft.com/office/drawing/2014/main" id="{00000000-0008-0000-0B00-000000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025" name="Рисунок 7">
          <a:extLst>
            <a:ext uri="{FF2B5EF4-FFF2-40B4-BE49-F238E27FC236}">
              <a16:creationId xmlns:a16="http://schemas.microsoft.com/office/drawing/2014/main" id="{00000000-0008-0000-0B00-00000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026" name="Рисунок 8">
          <a:extLst>
            <a:ext uri="{FF2B5EF4-FFF2-40B4-BE49-F238E27FC236}">
              <a16:creationId xmlns:a16="http://schemas.microsoft.com/office/drawing/2014/main" id="{00000000-0008-0000-0B00-000002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027" name="Рисунок 7">
          <a:extLst>
            <a:ext uri="{FF2B5EF4-FFF2-40B4-BE49-F238E27FC236}">
              <a16:creationId xmlns:a16="http://schemas.microsoft.com/office/drawing/2014/main" id="{00000000-0008-0000-0B00-00000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028" name="Рисунок 8">
          <a:extLst>
            <a:ext uri="{FF2B5EF4-FFF2-40B4-BE49-F238E27FC236}">
              <a16:creationId xmlns:a16="http://schemas.microsoft.com/office/drawing/2014/main" id="{00000000-0008-0000-0B00-000004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029" name="Рисунок 7">
          <a:extLst>
            <a:ext uri="{FF2B5EF4-FFF2-40B4-BE49-F238E27FC236}">
              <a16:creationId xmlns:a16="http://schemas.microsoft.com/office/drawing/2014/main" id="{00000000-0008-0000-0B00-00000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30" name="Рисунок 5">
          <a:extLst>
            <a:ext uri="{FF2B5EF4-FFF2-40B4-BE49-F238E27FC236}">
              <a16:creationId xmlns:a16="http://schemas.microsoft.com/office/drawing/2014/main" id="{00000000-0008-0000-0B00-000006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31" name="Рисунок 5">
          <a:extLst>
            <a:ext uri="{FF2B5EF4-FFF2-40B4-BE49-F238E27FC236}">
              <a16:creationId xmlns:a16="http://schemas.microsoft.com/office/drawing/2014/main" id="{00000000-0008-0000-0B00-000007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32" name="Рисунок 5">
          <a:extLst>
            <a:ext uri="{FF2B5EF4-FFF2-40B4-BE49-F238E27FC236}">
              <a16:creationId xmlns:a16="http://schemas.microsoft.com/office/drawing/2014/main" id="{00000000-0008-0000-0B00-000008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033" name="Рисунок 5">
          <a:extLst>
            <a:ext uri="{FF2B5EF4-FFF2-40B4-BE49-F238E27FC236}">
              <a16:creationId xmlns:a16="http://schemas.microsoft.com/office/drawing/2014/main" id="{00000000-0008-0000-0B00-000009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34" name="Рисунок 9">
          <a:extLst>
            <a:ext uri="{FF2B5EF4-FFF2-40B4-BE49-F238E27FC236}">
              <a16:creationId xmlns:a16="http://schemas.microsoft.com/office/drawing/2014/main" id="{00000000-0008-0000-0B00-00000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35" name="Рисунок 7">
          <a:extLst>
            <a:ext uri="{FF2B5EF4-FFF2-40B4-BE49-F238E27FC236}">
              <a16:creationId xmlns:a16="http://schemas.microsoft.com/office/drawing/2014/main" id="{00000000-0008-0000-0B00-00000B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36" name="Рисунок 9">
          <a:extLst>
            <a:ext uri="{FF2B5EF4-FFF2-40B4-BE49-F238E27FC236}">
              <a16:creationId xmlns:a16="http://schemas.microsoft.com/office/drawing/2014/main" id="{00000000-0008-0000-0B00-00000C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37" name="Рисунок 7">
          <a:extLst>
            <a:ext uri="{FF2B5EF4-FFF2-40B4-BE49-F238E27FC236}">
              <a16:creationId xmlns:a16="http://schemas.microsoft.com/office/drawing/2014/main" id="{00000000-0008-0000-0B00-00000D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038" name="Рисунок 8">
          <a:extLst>
            <a:ext uri="{FF2B5EF4-FFF2-40B4-BE49-F238E27FC236}">
              <a16:creationId xmlns:a16="http://schemas.microsoft.com/office/drawing/2014/main" id="{00000000-0008-0000-0B00-00000E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039" name="Рисунок 7">
          <a:extLst>
            <a:ext uri="{FF2B5EF4-FFF2-40B4-BE49-F238E27FC236}">
              <a16:creationId xmlns:a16="http://schemas.microsoft.com/office/drawing/2014/main" id="{00000000-0008-0000-0B00-00000F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40" name="Рисунок 9">
          <a:extLst>
            <a:ext uri="{FF2B5EF4-FFF2-40B4-BE49-F238E27FC236}">
              <a16:creationId xmlns:a16="http://schemas.microsoft.com/office/drawing/2014/main" id="{00000000-0008-0000-0B00-000010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41" name="Рисунок 7">
          <a:extLst>
            <a:ext uri="{FF2B5EF4-FFF2-40B4-BE49-F238E27FC236}">
              <a16:creationId xmlns:a16="http://schemas.microsoft.com/office/drawing/2014/main" id="{00000000-0008-0000-0B00-00001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42" name="Рисунок 9">
          <a:extLst>
            <a:ext uri="{FF2B5EF4-FFF2-40B4-BE49-F238E27FC236}">
              <a16:creationId xmlns:a16="http://schemas.microsoft.com/office/drawing/2014/main" id="{00000000-0008-0000-0B00-000012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43" name="Рисунок 7">
          <a:extLst>
            <a:ext uri="{FF2B5EF4-FFF2-40B4-BE49-F238E27FC236}">
              <a16:creationId xmlns:a16="http://schemas.microsoft.com/office/drawing/2014/main" id="{00000000-0008-0000-0B00-00001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044" name="Рисунок 8">
          <a:extLst>
            <a:ext uri="{FF2B5EF4-FFF2-40B4-BE49-F238E27FC236}">
              <a16:creationId xmlns:a16="http://schemas.microsoft.com/office/drawing/2014/main" id="{00000000-0008-0000-0B00-000014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045" name="Рисунок 7">
          <a:extLst>
            <a:ext uri="{FF2B5EF4-FFF2-40B4-BE49-F238E27FC236}">
              <a16:creationId xmlns:a16="http://schemas.microsoft.com/office/drawing/2014/main" id="{00000000-0008-0000-0B00-00001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46" name="Рисунок 9">
          <a:extLst>
            <a:ext uri="{FF2B5EF4-FFF2-40B4-BE49-F238E27FC236}">
              <a16:creationId xmlns:a16="http://schemas.microsoft.com/office/drawing/2014/main" id="{00000000-0008-0000-0B00-000016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47" name="Рисунок 7">
          <a:extLst>
            <a:ext uri="{FF2B5EF4-FFF2-40B4-BE49-F238E27FC236}">
              <a16:creationId xmlns:a16="http://schemas.microsoft.com/office/drawing/2014/main" id="{00000000-0008-0000-0B00-000017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48" name="Рисунок 9">
          <a:extLst>
            <a:ext uri="{FF2B5EF4-FFF2-40B4-BE49-F238E27FC236}">
              <a16:creationId xmlns:a16="http://schemas.microsoft.com/office/drawing/2014/main" id="{00000000-0008-0000-0B00-000018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49" name="Рисунок 7">
          <a:extLst>
            <a:ext uri="{FF2B5EF4-FFF2-40B4-BE49-F238E27FC236}">
              <a16:creationId xmlns:a16="http://schemas.microsoft.com/office/drawing/2014/main" id="{00000000-0008-0000-0B00-000019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50" name="Рисунок 9">
          <a:extLst>
            <a:ext uri="{FF2B5EF4-FFF2-40B4-BE49-F238E27FC236}">
              <a16:creationId xmlns:a16="http://schemas.microsoft.com/office/drawing/2014/main" id="{00000000-0008-0000-0B00-00001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51" name="Рисунок 7">
          <a:extLst>
            <a:ext uri="{FF2B5EF4-FFF2-40B4-BE49-F238E27FC236}">
              <a16:creationId xmlns:a16="http://schemas.microsoft.com/office/drawing/2014/main" id="{00000000-0008-0000-0B00-00001B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52" name="Рисунок 9">
          <a:extLst>
            <a:ext uri="{FF2B5EF4-FFF2-40B4-BE49-F238E27FC236}">
              <a16:creationId xmlns:a16="http://schemas.microsoft.com/office/drawing/2014/main" id="{00000000-0008-0000-0B00-00001C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53" name="Рисунок 7">
          <a:extLst>
            <a:ext uri="{FF2B5EF4-FFF2-40B4-BE49-F238E27FC236}">
              <a16:creationId xmlns:a16="http://schemas.microsoft.com/office/drawing/2014/main" id="{00000000-0008-0000-0B00-00001D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54" name="Рисунок 9">
          <a:extLst>
            <a:ext uri="{FF2B5EF4-FFF2-40B4-BE49-F238E27FC236}">
              <a16:creationId xmlns:a16="http://schemas.microsoft.com/office/drawing/2014/main" id="{00000000-0008-0000-0B00-00001E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55" name="Рисунок 7">
          <a:extLst>
            <a:ext uri="{FF2B5EF4-FFF2-40B4-BE49-F238E27FC236}">
              <a16:creationId xmlns:a16="http://schemas.microsoft.com/office/drawing/2014/main" id="{00000000-0008-0000-0B00-00001F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56" name="Рисунок 9">
          <a:extLst>
            <a:ext uri="{FF2B5EF4-FFF2-40B4-BE49-F238E27FC236}">
              <a16:creationId xmlns:a16="http://schemas.microsoft.com/office/drawing/2014/main" id="{00000000-0008-0000-0B00-000020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57" name="Рисунок 7">
          <a:extLst>
            <a:ext uri="{FF2B5EF4-FFF2-40B4-BE49-F238E27FC236}">
              <a16:creationId xmlns:a16="http://schemas.microsoft.com/office/drawing/2014/main" id="{00000000-0008-0000-0B00-00002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58" name="Рисунок 9">
          <a:extLst>
            <a:ext uri="{FF2B5EF4-FFF2-40B4-BE49-F238E27FC236}">
              <a16:creationId xmlns:a16="http://schemas.microsoft.com/office/drawing/2014/main" id="{00000000-0008-0000-0B00-000022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59" name="Рисунок 7">
          <a:extLst>
            <a:ext uri="{FF2B5EF4-FFF2-40B4-BE49-F238E27FC236}">
              <a16:creationId xmlns:a16="http://schemas.microsoft.com/office/drawing/2014/main" id="{00000000-0008-0000-0B00-00002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60" name="Рисунок 9">
          <a:extLst>
            <a:ext uri="{FF2B5EF4-FFF2-40B4-BE49-F238E27FC236}">
              <a16:creationId xmlns:a16="http://schemas.microsoft.com/office/drawing/2014/main" id="{00000000-0008-0000-0B00-000024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61" name="Рисунок 7">
          <a:extLst>
            <a:ext uri="{FF2B5EF4-FFF2-40B4-BE49-F238E27FC236}">
              <a16:creationId xmlns:a16="http://schemas.microsoft.com/office/drawing/2014/main" id="{00000000-0008-0000-0B00-00002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66</xdr:row>
      <xdr:rowOff>0</xdr:rowOff>
    </xdr:from>
    <xdr:to>
      <xdr:col>2</xdr:col>
      <xdr:colOff>838200</xdr:colOff>
      <xdr:row>66</xdr:row>
      <xdr:rowOff>952500</xdr:rowOff>
    </xdr:to>
    <xdr:pic>
      <xdr:nvPicPr>
        <xdr:cNvPr id="1062" name="Рисунок 6">
          <a:extLst>
            <a:ext uri="{FF2B5EF4-FFF2-40B4-BE49-F238E27FC236}">
              <a16:creationId xmlns:a16="http://schemas.microsoft.com/office/drawing/2014/main" id="{00000000-0008-0000-0B00-0000260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63" name="Рисунок 9">
          <a:extLst>
            <a:ext uri="{FF2B5EF4-FFF2-40B4-BE49-F238E27FC236}">
              <a16:creationId xmlns:a16="http://schemas.microsoft.com/office/drawing/2014/main" id="{00000000-0008-0000-0B00-000027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64" name="Рисунок 7">
          <a:extLst>
            <a:ext uri="{FF2B5EF4-FFF2-40B4-BE49-F238E27FC236}">
              <a16:creationId xmlns:a16="http://schemas.microsoft.com/office/drawing/2014/main" id="{00000000-0008-0000-0B00-000028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065" name="Рисунок 8">
          <a:extLst>
            <a:ext uri="{FF2B5EF4-FFF2-40B4-BE49-F238E27FC236}">
              <a16:creationId xmlns:a16="http://schemas.microsoft.com/office/drawing/2014/main" id="{00000000-0008-0000-0B00-000029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066" name="Рисунок 7">
          <a:extLst>
            <a:ext uri="{FF2B5EF4-FFF2-40B4-BE49-F238E27FC236}">
              <a16:creationId xmlns:a16="http://schemas.microsoft.com/office/drawing/2014/main" id="{00000000-0008-0000-0B00-00002A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067" name="Рисунок 9">
          <a:extLst>
            <a:ext uri="{FF2B5EF4-FFF2-40B4-BE49-F238E27FC236}">
              <a16:creationId xmlns:a16="http://schemas.microsoft.com/office/drawing/2014/main" id="{00000000-0008-0000-0B00-00002B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068" name="Рисунок 7">
          <a:extLst>
            <a:ext uri="{FF2B5EF4-FFF2-40B4-BE49-F238E27FC236}">
              <a16:creationId xmlns:a16="http://schemas.microsoft.com/office/drawing/2014/main" id="{00000000-0008-0000-0B00-00002C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069" name="Рисунок 8">
          <a:extLst>
            <a:ext uri="{FF2B5EF4-FFF2-40B4-BE49-F238E27FC236}">
              <a16:creationId xmlns:a16="http://schemas.microsoft.com/office/drawing/2014/main" id="{00000000-0008-0000-0B00-00002D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070" name="Рисунок 7">
          <a:extLst>
            <a:ext uri="{FF2B5EF4-FFF2-40B4-BE49-F238E27FC236}">
              <a16:creationId xmlns:a16="http://schemas.microsoft.com/office/drawing/2014/main" id="{00000000-0008-0000-0B00-00002E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71" name="Рисунок 9">
          <a:extLst>
            <a:ext uri="{FF2B5EF4-FFF2-40B4-BE49-F238E27FC236}">
              <a16:creationId xmlns:a16="http://schemas.microsoft.com/office/drawing/2014/main" id="{00000000-0008-0000-0B00-00002F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72" name="Рисунок 7">
          <a:extLst>
            <a:ext uri="{FF2B5EF4-FFF2-40B4-BE49-F238E27FC236}">
              <a16:creationId xmlns:a16="http://schemas.microsoft.com/office/drawing/2014/main" id="{00000000-0008-0000-0B00-000030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73" name="Рисунок 9">
          <a:extLst>
            <a:ext uri="{FF2B5EF4-FFF2-40B4-BE49-F238E27FC236}">
              <a16:creationId xmlns:a16="http://schemas.microsoft.com/office/drawing/2014/main" id="{00000000-0008-0000-0B00-000031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74" name="Рисунок 7">
          <a:extLst>
            <a:ext uri="{FF2B5EF4-FFF2-40B4-BE49-F238E27FC236}">
              <a16:creationId xmlns:a16="http://schemas.microsoft.com/office/drawing/2014/main" id="{00000000-0008-0000-0B00-000032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75" name="Рисунок 9">
          <a:extLst>
            <a:ext uri="{FF2B5EF4-FFF2-40B4-BE49-F238E27FC236}">
              <a16:creationId xmlns:a16="http://schemas.microsoft.com/office/drawing/2014/main" id="{00000000-0008-0000-0B00-000033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76" name="Рисунок 7">
          <a:extLst>
            <a:ext uri="{FF2B5EF4-FFF2-40B4-BE49-F238E27FC236}">
              <a16:creationId xmlns:a16="http://schemas.microsoft.com/office/drawing/2014/main" id="{00000000-0008-0000-0B00-000034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77" name="Рисунок 9">
          <a:extLst>
            <a:ext uri="{FF2B5EF4-FFF2-40B4-BE49-F238E27FC236}">
              <a16:creationId xmlns:a16="http://schemas.microsoft.com/office/drawing/2014/main" id="{00000000-0008-0000-0B00-000035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78" name="Рисунок 7">
          <a:extLst>
            <a:ext uri="{FF2B5EF4-FFF2-40B4-BE49-F238E27FC236}">
              <a16:creationId xmlns:a16="http://schemas.microsoft.com/office/drawing/2014/main" id="{00000000-0008-0000-0B00-000036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79" name="Рисунок 9">
          <a:extLst>
            <a:ext uri="{FF2B5EF4-FFF2-40B4-BE49-F238E27FC236}">
              <a16:creationId xmlns:a16="http://schemas.microsoft.com/office/drawing/2014/main" id="{00000000-0008-0000-0B00-000037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80" name="Рисунок 7">
          <a:extLst>
            <a:ext uri="{FF2B5EF4-FFF2-40B4-BE49-F238E27FC236}">
              <a16:creationId xmlns:a16="http://schemas.microsoft.com/office/drawing/2014/main" id="{00000000-0008-0000-0B00-000038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81" name="Рисунок 9">
          <a:extLst>
            <a:ext uri="{FF2B5EF4-FFF2-40B4-BE49-F238E27FC236}">
              <a16:creationId xmlns:a16="http://schemas.microsoft.com/office/drawing/2014/main" id="{00000000-0008-0000-0B00-000039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82" name="Рисунок 7">
          <a:extLst>
            <a:ext uri="{FF2B5EF4-FFF2-40B4-BE49-F238E27FC236}">
              <a16:creationId xmlns:a16="http://schemas.microsoft.com/office/drawing/2014/main" id="{00000000-0008-0000-0B00-00003A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83" name="Рисунок 9">
          <a:extLst>
            <a:ext uri="{FF2B5EF4-FFF2-40B4-BE49-F238E27FC236}">
              <a16:creationId xmlns:a16="http://schemas.microsoft.com/office/drawing/2014/main" id="{00000000-0008-0000-0B00-00003B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84" name="Рисунок 7">
          <a:extLst>
            <a:ext uri="{FF2B5EF4-FFF2-40B4-BE49-F238E27FC236}">
              <a16:creationId xmlns:a16="http://schemas.microsoft.com/office/drawing/2014/main" id="{00000000-0008-0000-0B00-00003C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85" name="Рисунок 9">
          <a:extLst>
            <a:ext uri="{FF2B5EF4-FFF2-40B4-BE49-F238E27FC236}">
              <a16:creationId xmlns:a16="http://schemas.microsoft.com/office/drawing/2014/main" id="{00000000-0008-0000-0B00-00003D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86" name="Рисунок 7">
          <a:extLst>
            <a:ext uri="{FF2B5EF4-FFF2-40B4-BE49-F238E27FC236}">
              <a16:creationId xmlns:a16="http://schemas.microsoft.com/office/drawing/2014/main" id="{00000000-0008-0000-0B00-00003E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87" name="Рисунок 9">
          <a:extLst>
            <a:ext uri="{FF2B5EF4-FFF2-40B4-BE49-F238E27FC236}">
              <a16:creationId xmlns:a16="http://schemas.microsoft.com/office/drawing/2014/main" id="{00000000-0008-0000-0B00-00003F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88" name="Рисунок 7">
          <a:extLst>
            <a:ext uri="{FF2B5EF4-FFF2-40B4-BE49-F238E27FC236}">
              <a16:creationId xmlns:a16="http://schemas.microsoft.com/office/drawing/2014/main" id="{00000000-0008-0000-0B00-000040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89" name="Рисунок 9">
          <a:extLst>
            <a:ext uri="{FF2B5EF4-FFF2-40B4-BE49-F238E27FC236}">
              <a16:creationId xmlns:a16="http://schemas.microsoft.com/office/drawing/2014/main" id="{00000000-0008-0000-0B00-000041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90" name="Рисунок 7">
          <a:extLst>
            <a:ext uri="{FF2B5EF4-FFF2-40B4-BE49-F238E27FC236}">
              <a16:creationId xmlns:a16="http://schemas.microsoft.com/office/drawing/2014/main" id="{00000000-0008-0000-0B00-000042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91" name="Рисунок 9">
          <a:extLst>
            <a:ext uri="{FF2B5EF4-FFF2-40B4-BE49-F238E27FC236}">
              <a16:creationId xmlns:a16="http://schemas.microsoft.com/office/drawing/2014/main" id="{00000000-0008-0000-0B00-000043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92" name="Рисунок 7">
          <a:extLst>
            <a:ext uri="{FF2B5EF4-FFF2-40B4-BE49-F238E27FC236}">
              <a16:creationId xmlns:a16="http://schemas.microsoft.com/office/drawing/2014/main" id="{00000000-0008-0000-0B00-000044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93" name="Рисунок 9">
          <a:extLst>
            <a:ext uri="{FF2B5EF4-FFF2-40B4-BE49-F238E27FC236}">
              <a16:creationId xmlns:a16="http://schemas.microsoft.com/office/drawing/2014/main" id="{00000000-0008-0000-0B00-000045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94" name="Рисунок 7">
          <a:extLst>
            <a:ext uri="{FF2B5EF4-FFF2-40B4-BE49-F238E27FC236}">
              <a16:creationId xmlns:a16="http://schemas.microsoft.com/office/drawing/2014/main" id="{00000000-0008-0000-0B00-000046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95" name="Рисунок 9">
          <a:extLst>
            <a:ext uri="{FF2B5EF4-FFF2-40B4-BE49-F238E27FC236}">
              <a16:creationId xmlns:a16="http://schemas.microsoft.com/office/drawing/2014/main" id="{00000000-0008-0000-0B00-000047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96" name="Рисунок 7">
          <a:extLst>
            <a:ext uri="{FF2B5EF4-FFF2-40B4-BE49-F238E27FC236}">
              <a16:creationId xmlns:a16="http://schemas.microsoft.com/office/drawing/2014/main" id="{00000000-0008-0000-0B00-000048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97" name="Рисунок 9">
          <a:extLst>
            <a:ext uri="{FF2B5EF4-FFF2-40B4-BE49-F238E27FC236}">
              <a16:creationId xmlns:a16="http://schemas.microsoft.com/office/drawing/2014/main" id="{00000000-0008-0000-0B00-000049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098" name="Рисунок 7">
          <a:extLst>
            <a:ext uri="{FF2B5EF4-FFF2-40B4-BE49-F238E27FC236}">
              <a16:creationId xmlns:a16="http://schemas.microsoft.com/office/drawing/2014/main" id="{00000000-0008-0000-0B00-00004A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099" name="Рисунок 9">
          <a:extLst>
            <a:ext uri="{FF2B5EF4-FFF2-40B4-BE49-F238E27FC236}">
              <a16:creationId xmlns:a16="http://schemas.microsoft.com/office/drawing/2014/main" id="{00000000-0008-0000-0B00-00004B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00" name="Рисунок 7">
          <a:extLst>
            <a:ext uri="{FF2B5EF4-FFF2-40B4-BE49-F238E27FC236}">
              <a16:creationId xmlns:a16="http://schemas.microsoft.com/office/drawing/2014/main" id="{00000000-0008-0000-0B00-00004C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01" name="Рисунок 9">
          <a:extLst>
            <a:ext uri="{FF2B5EF4-FFF2-40B4-BE49-F238E27FC236}">
              <a16:creationId xmlns:a16="http://schemas.microsoft.com/office/drawing/2014/main" id="{00000000-0008-0000-0B00-00004D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02" name="Рисунок 7">
          <a:extLst>
            <a:ext uri="{FF2B5EF4-FFF2-40B4-BE49-F238E27FC236}">
              <a16:creationId xmlns:a16="http://schemas.microsoft.com/office/drawing/2014/main" id="{00000000-0008-0000-0B00-00004E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03" name="Рисунок 9">
          <a:extLst>
            <a:ext uri="{FF2B5EF4-FFF2-40B4-BE49-F238E27FC236}">
              <a16:creationId xmlns:a16="http://schemas.microsoft.com/office/drawing/2014/main" id="{00000000-0008-0000-0B00-00004F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04" name="Рисунок 7">
          <a:extLst>
            <a:ext uri="{FF2B5EF4-FFF2-40B4-BE49-F238E27FC236}">
              <a16:creationId xmlns:a16="http://schemas.microsoft.com/office/drawing/2014/main" id="{00000000-0008-0000-0B00-000050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05" name="Рисунок 9">
          <a:extLst>
            <a:ext uri="{FF2B5EF4-FFF2-40B4-BE49-F238E27FC236}">
              <a16:creationId xmlns:a16="http://schemas.microsoft.com/office/drawing/2014/main" id="{00000000-0008-0000-0B00-000051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06" name="Рисунок 7">
          <a:extLst>
            <a:ext uri="{FF2B5EF4-FFF2-40B4-BE49-F238E27FC236}">
              <a16:creationId xmlns:a16="http://schemas.microsoft.com/office/drawing/2014/main" id="{00000000-0008-0000-0B00-000052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07" name="Рисунок 9">
          <a:extLst>
            <a:ext uri="{FF2B5EF4-FFF2-40B4-BE49-F238E27FC236}">
              <a16:creationId xmlns:a16="http://schemas.microsoft.com/office/drawing/2014/main" id="{00000000-0008-0000-0B00-000053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08" name="Рисунок 7">
          <a:extLst>
            <a:ext uri="{FF2B5EF4-FFF2-40B4-BE49-F238E27FC236}">
              <a16:creationId xmlns:a16="http://schemas.microsoft.com/office/drawing/2014/main" id="{00000000-0008-0000-0B00-000054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09" name="Рисунок 9">
          <a:extLst>
            <a:ext uri="{FF2B5EF4-FFF2-40B4-BE49-F238E27FC236}">
              <a16:creationId xmlns:a16="http://schemas.microsoft.com/office/drawing/2014/main" id="{00000000-0008-0000-0B00-000055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10" name="Рисунок 7">
          <a:extLst>
            <a:ext uri="{FF2B5EF4-FFF2-40B4-BE49-F238E27FC236}">
              <a16:creationId xmlns:a16="http://schemas.microsoft.com/office/drawing/2014/main" id="{00000000-0008-0000-0B00-000056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11" name="Рисунок 9">
          <a:extLst>
            <a:ext uri="{FF2B5EF4-FFF2-40B4-BE49-F238E27FC236}">
              <a16:creationId xmlns:a16="http://schemas.microsoft.com/office/drawing/2014/main" id="{00000000-0008-0000-0B00-000057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12" name="Рисунок 7">
          <a:extLst>
            <a:ext uri="{FF2B5EF4-FFF2-40B4-BE49-F238E27FC236}">
              <a16:creationId xmlns:a16="http://schemas.microsoft.com/office/drawing/2014/main" id="{00000000-0008-0000-0B00-000058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13" name="Рисунок 9">
          <a:extLst>
            <a:ext uri="{FF2B5EF4-FFF2-40B4-BE49-F238E27FC236}">
              <a16:creationId xmlns:a16="http://schemas.microsoft.com/office/drawing/2014/main" id="{00000000-0008-0000-0B00-000059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14" name="Рисунок 7">
          <a:extLst>
            <a:ext uri="{FF2B5EF4-FFF2-40B4-BE49-F238E27FC236}">
              <a16:creationId xmlns:a16="http://schemas.microsoft.com/office/drawing/2014/main" id="{00000000-0008-0000-0B00-00005A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15" name="Рисунок 9">
          <a:extLst>
            <a:ext uri="{FF2B5EF4-FFF2-40B4-BE49-F238E27FC236}">
              <a16:creationId xmlns:a16="http://schemas.microsoft.com/office/drawing/2014/main" id="{00000000-0008-0000-0B00-00005B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16" name="Рисунок 7">
          <a:extLst>
            <a:ext uri="{FF2B5EF4-FFF2-40B4-BE49-F238E27FC236}">
              <a16:creationId xmlns:a16="http://schemas.microsoft.com/office/drawing/2014/main" id="{00000000-0008-0000-0B00-00005C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17" name="Рисунок 9">
          <a:extLst>
            <a:ext uri="{FF2B5EF4-FFF2-40B4-BE49-F238E27FC236}">
              <a16:creationId xmlns:a16="http://schemas.microsoft.com/office/drawing/2014/main" id="{00000000-0008-0000-0B00-00005D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18" name="Рисунок 7">
          <a:extLst>
            <a:ext uri="{FF2B5EF4-FFF2-40B4-BE49-F238E27FC236}">
              <a16:creationId xmlns:a16="http://schemas.microsoft.com/office/drawing/2014/main" id="{00000000-0008-0000-0B00-00005E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19" name="Рисунок 9">
          <a:extLst>
            <a:ext uri="{FF2B5EF4-FFF2-40B4-BE49-F238E27FC236}">
              <a16:creationId xmlns:a16="http://schemas.microsoft.com/office/drawing/2014/main" id="{00000000-0008-0000-0B00-00005F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20" name="Рисунок 7">
          <a:extLst>
            <a:ext uri="{FF2B5EF4-FFF2-40B4-BE49-F238E27FC236}">
              <a16:creationId xmlns:a16="http://schemas.microsoft.com/office/drawing/2014/main" id="{00000000-0008-0000-0B00-000060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21" name="Рисунок 9">
          <a:extLst>
            <a:ext uri="{FF2B5EF4-FFF2-40B4-BE49-F238E27FC236}">
              <a16:creationId xmlns:a16="http://schemas.microsoft.com/office/drawing/2014/main" id="{00000000-0008-0000-0B00-000061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22" name="Рисунок 7">
          <a:extLst>
            <a:ext uri="{FF2B5EF4-FFF2-40B4-BE49-F238E27FC236}">
              <a16:creationId xmlns:a16="http://schemas.microsoft.com/office/drawing/2014/main" id="{00000000-0008-0000-0B00-000062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23" name="Рисунок 9">
          <a:extLst>
            <a:ext uri="{FF2B5EF4-FFF2-40B4-BE49-F238E27FC236}">
              <a16:creationId xmlns:a16="http://schemas.microsoft.com/office/drawing/2014/main" id="{00000000-0008-0000-0B00-000063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24" name="Рисунок 7">
          <a:extLst>
            <a:ext uri="{FF2B5EF4-FFF2-40B4-BE49-F238E27FC236}">
              <a16:creationId xmlns:a16="http://schemas.microsoft.com/office/drawing/2014/main" id="{00000000-0008-0000-0B00-000064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25" name="Рисунок 9">
          <a:extLst>
            <a:ext uri="{FF2B5EF4-FFF2-40B4-BE49-F238E27FC236}">
              <a16:creationId xmlns:a16="http://schemas.microsoft.com/office/drawing/2014/main" id="{00000000-0008-0000-0B00-000065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26" name="Рисунок 7">
          <a:extLst>
            <a:ext uri="{FF2B5EF4-FFF2-40B4-BE49-F238E27FC236}">
              <a16:creationId xmlns:a16="http://schemas.microsoft.com/office/drawing/2014/main" id="{00000000-0008-0000-0B00-000066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27" name="Рисунок 9">
          <a:extLst>
            <a:ext uri="{FF2B5EF4-FFF2-40B4-BE49-F238E27FC236}">
              <a16:creationId xmlns:a16="http://schemas.microsoft.com/office/drawing/2014/main" id="{00000000-0008-0000-0B00-000067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28" name="Рисунок 7">
          <a:extLst>
            <a:ext uri="{FF2B5EF4-FFF2-40B4-BE49-F238E27FC236}">
              <a16:creationId xmlns:a16="http://schemas.microsoft.com/office/drawing/2014/main" id="{00000000-0008-0000-0B00-000068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29" name="Рисунок 9">
          <a:extLst>
            <a:ext uri="{FF2B5EF4-FFF2-40B4-BE49-F238E27FC236}">
              <a16:creationId xmlns:a16="http://schemas.microsoft.com/office/drawing/2014/main" id="{00000000-0008-0000-0B00-000069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30" name="Рисунок 7">
          <a:extLst>
            <a:ext uri="{FF2B5EF4-FFF2-40B4-BE49-F238E27FC236}">
              <a16:creationId xmlns:a16="http://schemas.microsoft.com/office/drawing/2014/main" id="{00000000-0008-0000-0B00-00006A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31" name="Рисунок 9">
          <a:extLst>
            <a:ext uri="{FF2B5EF4-FFF2-40B4-BE49-F238E27FC236}">
              <a16:creationId xmlns:a16="http://schemas.microsoft.com/office/drawing/2014/main" id="{00000000-0008-0000-0B00-00006B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32" name="Рисунок 7">
          <a:extLst>
            <a:ext uri="{FF2B5EF4-FFF2-40B4-BE49-F238E27FC236}">
              <a16:creationId xmlns:a16="http://schemas.microsoft.com/office/drawing/2014/main" id="{00000000-0008-0000-0B00-00006C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33" name="Рисунок 9">
          <a:extLst>
            <a:ext uri="{FF2B5EF4-FFF2-40B4-BE49-F238E27FC236}">
              <a16:creationId xmlns:a16="http://schemas.microsoft.com/office/drawing/2014/main" id="{00000000-0008-0000-0B00-00006D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34" name="Рисунок 7">
          <a:extLst>
            <a:ext uri="{FF2B5EF4-FFF2-40B4-BE49-F238E27FC236}">
              <a16:creationId xmlns:a16="http://schemas.microsoft.com/office/drawing/2014/main" id="{00000000-0008-0000-0B00-00006E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35" name="Рисунок 9">
          <a:extLst>
            <a:ext uri="{FF2B5EF4-FFF2-40B4-BE49-F238E27FC236}">
              <a16:creationId xmlns:a16="http://schemas.microsoft.com/office/drawing/2014/main" id="{00000000-0008-0000-0B00-00006F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36" name="Рисунок 7">
          <a:extLst>
            <a:ext uri="{FF2B5EF4-FFF2-40B4-BE49-F238E27FC236}">
              <a16:creationId xmlns:a16="http://schemas.microsoft.com/office/drawing/2014/main" id="{00000000-0008-0000-0B00-000070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37" name="Рисунок 9">
          <a:extLst>
            <a:ext uri="{FF2B5EF4-FFF2-40B4-BE49-F238E27FC236}">
              <a16:creationId xmlns:a16="http://schemas.microsoft.com/office/drawing/2014/main" id="{00000000-0008-0000-0B00-000071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38" name="Рисунок 7">
          <a:extLst>
            <a:ext uri="{FF2B5EF4-FFF2-40B4-BE49-F238E27FC236}">
              <a16:creationId xmlns:a16="http://schemas.microsoft.com/office/drawing/2014/main" id="{00000000-0008-0000-0B00-000072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39" name="Рисунок 9">
          <a:extLst>
            <a:ext uri="{FF2B5EF4-FFF2-40B4-BE49-F238E27FC236}">
              <a16:creationId xmlns:a16="http://schemas.microsoft.com/office/drawing/2014/main" id="{00000000-0008-0000-0B00-000073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40" name="Рисунок 7">
          <a:extLst>
            <a:ext uri="{FF2B5EF4-FFF2-40B4-BE49-F238E27FC236}">
              <a16:creationId xmlns:a16="http://schemas.microsoft.com/office/drawing/2014/main" id="{00000000-0008-0000-0B00-000074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67</xdr:row>
      <xdr:rowOff>0</xdr:rowOff>
    </xdr:from>
    <xdr:to>
      <xdr:col>2</xdr:col>
      <xdr:colOff>552450</xdr:colOff>
      <xdr:row>67</xdr:row>
      <xdr:rowOff>123825</xdr:rowOff>
    </xdr:to>
    <xdr:pic>
      <xdr:nvPicPr>
        <xdr:cNvPr id="1141" name="Рисунок 9">
          <a:extLst>
            <a:ext uri="{FF2B5EF4-FFF2-40B4-BE49-F238E27FC236}">
              <a16:creationId xmlns:a16="http://schemas.microsoft.com/office/drawing/2014/main" id="{00000000-0008-0000-0B00-000075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67</xdr:row>
      <xdr:rowOff>0</xdr:rowOff>
    </xdr:from>
    <xdr:to>
      <xdr:col>2</xdr:col>
      <xdr:colOff>590550</xdr:colOff>
      <xdr:row>67</xdr:row>
      <xdr:rowOff>123825</xdr:rowOff>
    </xdr:to>
    <xdr:pic>
      <xdr:nvPicPr>
        <xdr:cNvPr id="1142" name="Рисунок 7">
          <a:extLst>
            <a:ext uri="{FF2B5EF4-FFF2-40B4-BE49-F238E27FC236}">
              <a16:creationId xmlns:a16="http://schemas.microsoft.com/office/drawing/2014/main" id="{00000000-0008-0000-0B00-000076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30948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43" name="Рисунок 5">
          <a:extLst>
            <a:ext uri="{FF2B5EF4-FFF2-40B4-BE49-F238E27FC236}">
              <a16:creationId xmlns:a16="http://schemas.microsoft.com/office/drawing/2014/main" id="{00000000-0008-0000-0B00-000077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144" name="Рисунок 8">
          <a:extLst>
            <a:ext uri="{FF2B5EF4-FFF2-40B4-BE49-F238E27FC236}">
              <a16:creationId xmlns:a16="http://schemas.microsoft.com/office/drawing/2014/main" id="{00000000-0008-0000-0B00-000078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45" name="Рисунок 5">
          <a:extLst>
            <a:ext uri="{FF2B5EF4-FFF2-40B4-BE49-F238E27FC236}">
              <a16:creationId xmlns:a16="http://schemas.microsoft.com/office/drawing/2014/main" id="{00000000-0008-0000-0B00-000079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46" name="Рисунок 5">
          <a:extLst>
            <a:ext uri="{FF2B5EF4-FFF2-40B4-BE49-F238E27FC236}">
              <a16:creationId xmlns:a16="http://schemas.microsoft.com/office/drawing/2014/main" id="{00000000-0008-0000-0B00-00007A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47" name="Рисунок 5">
          <a:extLst>
            <a:ext uri="{FF2B5EF4-FFF2-40B4-BE49-F238E27FC236}">
              <a16:creationId xmlns:a16="http://schemas.microsoft.com/office/drawing/2014/main" id="{00000000-0008-0000-0B00-00007B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148" name="Рисунок 7">
          <a:extLst>
            <a:ext uri="{FF2B5EF4-FFF2-40B4-BE49-F238E27FC236}">
              <a16:creationId xmlns:a16="http://schemas.microsoft.com/office/drawing/2014/main" id="{00000000-0008-0000-0B00-00007C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49" name="Рисунок 5">
          <a:extLst>
            <a:ext uri="{FF2B5EF4-FFF2-40B4-BE49-F238E27FC236}">
              <a16:creationId xmlns:a16="http://schemas.microsoft.com/office/drawing/2014/main" id="{00000000-0008-0000-0B00-00007D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50" name="Рисунок 5">
          <a:extLst>
            <a:ext uri="{FF2B5EF4-FFF2-40B4-BE49-F238E27FC236}">
              <a16:creationId xmlns:a16="http://schemas.microsoft.com/office/drawing/2014/main" id="{00000000-0008-0000-0B00-00007E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51" name="Рисунок 5">
          <a:extLst>
            <a:ext uri="{FF2B5EF4-FFF2-40B4-BE49-F238E27FC236}">
              <a16:creationId xmlns:a16="http://schemas.microsoft.com/office/drawing/2014/main" id="{00000000-0008-0000-0B00-00007F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52" name="Рисунок 5">
          <a:extLst>
            <a:ext uri="{FF2B5EF4-FFF2-40B4-BE49-F238E27FC236}">
              <a16:creationId xmlns:a16="http://schemas.microsoft.com/office/drawing/2014/main" id="{00000000-0008-0000-0B00-000080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153" name="Рисунок 8">
          <a:extLst>
            <a:ext uri="{FF2B5EF4-FFF2-40B4-BE49-F238E27FC236}">
              <a16:creationId xmlns:a16="http://schemas.microsoft.com/office/drawing/2014/main" id="{00000000-0008-0000-0B00-000081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154" name="Рисунок 7">
          <a:extLst>
            <a:ext uri="{FF2B5EF4-FFF2-40B4-BE49-F238E27FC236}">
              <a16:creationId xmlns:a16="http://schemas.microsoft.com/office/drawing/2014/main" id="{00000000-0008-0000-0B00-000082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155" name="Рисунок 8">
          <a:extLst>
            <a:ext uri="{FF2B5EF4-FFF2-40B4-BE49-F238E27FC236}">
              <a16:creationId xmlns:a16="http://schemas.microsoft.com/office/drawing/2014/main" id="{00000000-0008-0000-0B00-000083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156" name="Рисунок 7">
          <a:extLst>
            <a:ext uri="{FF2B5EF4-FFF2-40B4-BE49-F238E27FC236}">
              <a16:creationId xmlns:a16="http://schemas.microsoft.com/office/drawing/2014/main" id="{00000000-0008-0000-0B00-000084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157" name="Рисунок 8">
          <a:extLst>
            <a:ext uri="{FF2B5EF4-FFF2-40B4-BE49-F238E27FC236}">
              <a16:creationId xmlns:a16="http://schemas.microsoft.com/office/drawing/2014/main" id="{00000000-0008-0000-0B00-000085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158" name="Рисунок 7">
          <a:extLst>
            <a:ext uri="{FF2B5EF4-FFF2-40B4-BE49-F238E27FC236}">
              <a16:creationId xmlns:a16="http://schemas.microsoft.com/office/drawing/2014/main" id="{00000000-0008-0000-0B00-000086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59" name="Рисунок 5">
          <a:extLst>
            <a:ext uri="{FF2B5EF4-FFF2-40B4-BE49-F238E27FC236}">
              <a16:creationId xmlns:a16="http://schemas.microsoft.com/office/drawing/2014/main" id="{00000000-0008-0000-0B00-000087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60" name="Рисунок 5">
          <a:extLst>
            <a:ext uri="{FF2B5EF4-FFF2-40B4-BE49-F238E27FC236}">
              <a16:creationId xmlns:a16="http://schemas.microsoft.com/office/drawing/2014/main" id="{00000000-0008-0000-0B00-000088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61" name="Рисунок 5">
          <a:extLst>
            <a:ext uri="{FF2B5EF4-FFF2-40B4-BE49-F238E27FC236}">
              <a16:creationId xmlns:a16="http://schemas.microsoft.com/office/drawing/2014/main" id="{00000000-0008-0000-0B00-000089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66</xdr:row>
      <xdr:rowOff>0</xdr:rowOff>
    </xdr:from>
    <xdr:to>
      <xdr:col>2</xdr:col>
      <xdr:colOff>609600</xdr:colOff>
      <xdr:row>66</xdr:row>
      <xdr:rowOff>952500</xdr:rowOff>
    </xdr:to>
    <xdr:pic>
      <xdr:nvPicPr>
        <xdr:cNvPr id="1162" name="Рисунок 5">
          <a:extLst>
            <a:ext uri="{FF2B5EF4-FFF2-40B4-BE49-F238E27FC236}">
              <a16:creationId xmlns:a16="http://schemas.microsoft.com/office/drawing/2014/main" id="{00000000-0008-0000-0B00-00008A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24574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163" name="Рисунок 8">
          <a:extLst>
            <a:ext uri="{FF2B5EF4-FFF2-40B4-BE49-F238E27FC236}">
              <a16:creationId xmlns:a16="http://schemas.microsoft.com/office/drawing/2014/main" id="{00000000-0008-0000-0B00-00008B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164" name="Рисунок 7">
          <a:extLst>
            <a:ext uri="{FF2B5EF4-FFF2-40B4-BE49-F238E27FC236}">
              <a16:creationId xmlns:a16="http://schemas.microsoft.com/office/drawing/2014/main" id="{00000000-0008-0000-0B00-00008C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165" name="Рисунок 8">
          <a:extLst>
            <a:ext uri="{FF2B5EF4-FFF2-40B4-BE49-F238E27FC236}">
              <a16:creationId xmlns:a16="http://schemas.microsoft.com/office/drawing/2014/main" id="{00000000-0008-0000-0B00-00008D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166" name="Рисунок 7">
          <a:extLst>
            <a:ext uri="{FF2B5EF4-FFF2-40B4-BE49-F238E27FC236}">
              <a16:creationId xmlns:a16="http://schemas.microsoft.com/office/drawing/2014/main" id="{00000000-0008-0000-0B00-00008E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66</xdr:row>
      <xdr:rowOff>0</xdr:rowOff>
    </xdr:from>
    <xdr:to>
      <xdr:col>2</xdr:col>
      <xdr:colOff>838200</xdr:colOff>
      <xdr:row>66</xdr:row>
      <xdr:rowOff>952500</xdr:rowOff>
    </xdr:to>
    <xdr:pic>
      <xdr:nvPicPr>
        <xdr:cNvPr id="1167" name="Рисунок 6">
          <a:extLst>
            <a:ext uri="{FF2B5EF4-FFF2-40B4-BE49-F238E27FC236}">
              <a16:creationId xmlns:a16="http://schemas.microsoft.com/office/drawing/2014/main" id="{00000000-0008-0000-0B00-00008F0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68605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168" name="Рисунок 8">
          <a:extLst>
            <a:ext uri="{FF2B5EF4-FFF2-40B4-BE49-F238E27FC236}">
              <a16:creationId xmlns:a16="http://schemas.microsoft.com/office/drawing/2014/main" id="{00000000-0008-0000-0B00-000090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169" name="Рисунок 7">
          <a:extLst>
            <a:ext uri="{FF2B5EF4-FFF2-40B4-BE49-F238E27FC236}">
              <a16:creationId xmlns:a16="http://schemas.microsoft.com/office/drawing/2014/main" id="{00000000-0008-0000-0B00-00009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66</xdr:row>
      <xdr:rowOff>0</xdr:rowOff>
    </xdr:from>
    <xdr:to>
      <xdr:col>2</xdr:col>
      <xdr:colOff>704850</xdr:colOff>
      <xdr:row>66</xdr:row>
      <xdr:rowOff>952500</xdr:rowOff>
    </xdr:to>
    <xdr:pic>
      <xdr:nvPicPr>
        <xdr:cNvPr id="1170" name="Рисунок 8">
          <a:extLst>
            <a:ext uri="{FF2B5EF4-FFF2-40B4-BE49-F238E27FC236}">
              <a16:creationId xmlns:a16="http://schemas.microsoft.com/office/drawing/2014/main" id="{00000000-0008-0000-0B00-000092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25527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952500</xdr:rowOff>
    </xdr:to>
    <xdr:pic>
      <xdr:nvPicPr>
        <xdr:cNvPr id="1171" name="Рисунок 7">
          <a:extLst>
            <a:ext uri="{FF2B5EF4-FFF2-40B4-BE49-F238E27FC236}">
              <a16:creationId xmlns:a16="http://schemas.microsoft.com/office/drawing/2014/main" id="{00000000-0008-0000-0B00-00009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72" name="Рисунок 9">
          <a:extLst>
            <a:ext uri="{FF2B5EF4-FFF2-40B4-BE49-F238E27FC236}">
              <a16:creationId xmlns:a16="http://schemas.microsoft.com/office/drawing/2014/main" id="{00000000-0008-0000-0B00-000094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73" name="Рисунок 7">
          <a:extLst>
            <a:ext uri="{FF2B5EF4-FFF2-40B4-BE49-F238E27FC236}">
              <a16:creationId xmlns:a16="http://schemas.microsoft.com/office/drawing/2014/main" id="{00000000-0008-0000-0B00-00009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74" name="Рисунок 9">
          <a:extLst>
            <a:ext uri="{FF2B5EF4-FFF2-40B4-BE49-F238E27FC236}">
              <a16:creationId xmlns:a16="http://schemas.microsoft.com/office/drawing/2014/main" id="{00000000-0008-0000-0B00-000096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75" name="Рисунок 7">
          <a:extLst>
            <a:ext uri="{FF2B5EF4-FFF2-40B4-BE49-F238E27FC236}">
              <a16:creationId xmlns:a16="http://schemas.microsoft.com/office/drawing/2014/main" id="{00000000-0008-0000-0B00-000097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76" name="Рисунок 9">
          <a:extLst>
            <a:ext uri="{FF2B5EF4-FFF2-40B4-BE49-F238E27FC236}">
              <a16:creationId xmlns:a16="http://schemas.microsoft.com/office/drawing/2014/main" id="{00000000-0008-0000-0B00-000098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77" name="Рисунок 7">
          <a:extLst>
            <a:ext uri="{FF2B5EF4-FFF2-40B4-BE49-F238E27FC236}">
              <a16:creationId xmlns:a16="http://schemas.microsoft.com/office/drawing/2014/main" id="{00000000-0008-0000-0B00-000099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78" name="Рисунок 9">
          <a:extLst>
            <a:ext uri="{FF2B5EF4-FFF2-40B4-BE49-F238E27FC236}">
              <a16:creationId xmlns:a16="http://schemas.microsoft.com/office/drawing/2014/main" id="{00000000-0008-0000-0B00-00009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79" name="Рисунок 7">
          <a:extLst>
            <a:ext uri="{FF2B5EF4-FFF2-40B4-BE49-F238E27FC236}">
              <a16:creationId xmlns:a16="http://schemas.microsoft.com/office/drawing/2014/main" id="{00000000-0008-0000-0B00-00009B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80" name="Рисунок 9">
          <a:extLst>
            <a:ext uri="{FF2B5EF4-FFF2-40B4-BE49-F238E27FC236}">
              <a16:creationId xmlns:a16="http://schemas.microsoft.com/office/drawing/2014/main" id="{00000000-0008-0000-0B00-00009C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81" name="Рисунок 7">
          <a:extLst>
            <a:ext uri="{FF2B5EF4-FFF2-40B4-BE49-F238E27FC236}">
              <a16:creationId xmlns:a16="http://schemas.microsoft.com/office/drawing/2014/main" id="{00000000-0008-0000-0B00-00009D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82" name="Рисунок 9">
          <a:extLst>
            <a:ext uri="{FF2B5EF4-FFF2-40B4-BE49-F238E27FC236}">
              <a16:creationId xmlns:a16="http://schemas.microsoft.com/office/drawing/2014/main" id="{00000000-0008-0000-0B00-00009E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83" name="Рисунок 7">
          <a:extLst>
            <a:ext uri="{FF2B5EF4-FFF2-40B4-BE49-F238E27FC236}">
              <a16:creationId xmlns:a16="http://schemas.microsoft.com/office/drawing/2014/main" id="{00000000-0008-0000-0B00-00009F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84" name="Рисунок 9">
          <a:extLst>
            <a:ext uri="{FF2B5EF4-FFF2-40B4-BE49-F238E27FC236}">
              <a16:creationId xmlns:a16="http://schemas.microsoft.com/office/drawing/2014/main" id="{00000000-0008-0000-0B00-0000A0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85" name="Рисунок 7">
          <a:extLst>
            <a:ext uri="{FF2B5EF4-FFF2-40B4-BE49-F238E27FC236}">
              <a16:creationId xmlns:a16="http://schemas.microsoft.com/office/drawing/2014/main" id="{00000000-0008-0000-0B00-0000A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86" name="Рисунок 9">
          <a:extLst>
            <a:ext uri="{FF2B5EF4-FFF2-40B4-BE49-F238E27FC236}">
              <a16:creationId xmlns:a16="http://schemas.microsoft.com/office/drawing/2014/main" id="{00000000-0008-0000-0B00-0000A2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87" name="Рисунок 7">
          <a:extLst>
            <a:ext uri="{FF2B5EF4-FFF2-40B4-BE49-F238E27FC236}">
              <a16:creationId xmlns:a16="http://schemas.microsoft.com/office/drawing/2014/main" id="{00000000-0008-0000-0B00-0000A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88" name="Рисунок 9">
          <a:extLst>
            <a:ext uri="{FF2B5EF4-FFF2-40B4-BE49-F238E27FC236}">
              <a16:creationId xmlns:a16="http://schemas.microsoft.com/office/drawing/2014/main" id="{00000000-0008-0000-0B00-0000A4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89" name="Рисунок 7">
          <a:extLst>
            <a:ext uri="{FF2B5EF4-FFF2-40B4-BE49-F238E27FC236}">
              <a16:creationId xmlns:a16="http://schemas.microsoft.com/office/drawing/2014/main" id="{00000000-0008-0000-0B00-0000A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90" name="Рисунок 9">
          <a:extLst>
            <a:ext uri="{FF2B5EF4-FFF2-40B4-BE49-F238E27FC236}">
              <a16:creationId xmlns:a16="http://schemas.microsoft.com/office/drawing/2014/main" id="{00000000-0008-0000-0B00-0000A6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91" name="Рисунок 7">
          <a:extLst>
            <a:ext uri="{FF2B5EF4-FFF2-40B4-BE49-F238E27FC236}">
              <a16:creationId xmlns:a16="http://schemas.microsoft.com/office/drawing/2014/main" id="{00000000-0008-0000-0B00-0000A7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92" name="Рисунок 9">
          <a:extLst>
            <a:ext uri="{FF2B5EF4-FFF2-40B4-BE49-F238E27FC236}">
              <a16:creationId xmlns:a16="http://schemas.microsoft.com/office/drawing/2014/main" id="{00000000-0008-0000-0B00-0000A8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93" name="Рисунок 7">
          <a:extLst>
            <a:ext uri="{FF2B5EF4-FFF2-40B4-BE49-F238E27FC236}">
              <a16:creationId xmlns:a16="http://schemas.microsoft.com/office/drawing/2014/main" id="{00000000-0008-0000-0B00-0000A9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94" name="Рисунок 9">
          <a:extLst>
            <a:ext uri="{FF2B5EF4-FFF2-40B4-BE49-F238E27FC236}">
              <a16:creationId xmlns:a16="http://schemas.microsoft.com/office/drawing/2014/main" id="{00000000-0008-0000-0B00-0000A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95" name="Рисунок 7">
          <a:extLst>
            <a:ext uri="{FF2B5EF4-FFF2-40B4-BE49-F238E27FC236}">
              <a16:creationId xmlns:a16="http://schemas.microsoft.com/office/drawing/2014/main" id="{00000000-0008-0000-0B00-0000AB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96" name="Рисунок 9">
          <a:extLst>
            <a:ext uri="{FF2B5EF4-FFF2-40B4-BE49-F238E27FC236}">
              <a16:creationId xmlns:a16="http://schemas.microsoft.com/office/drawing/2014/main" id="{00000000-0008-0000-0B00-0000AC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97" name="Рисунок 7">
          <a:extLst>
            <a:ext uri="{FF2B5EF4-FFF2-40B4-BE49-F238E27FC236}">
              <a16:creationId xmlns:a16="http://schemas.microsoft.com/office/drawing/2014/main" id="{00000000-0008-0000-0B00-0000AD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198" name="Рисунок 9">
          <a:extLst>
            <a:ext uri="{FF2B5EF4-FFF2-40B4-BE49-F238E27FC236}">
              <a16:creationId xmlns:a16="http://schemas.microsoft.com/office/drawing/2014/main" id="{00000000-0008-0000-0B00-0000AE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199" name="Рисунок 7">
          <a:extLst>
            <a:ext uri="{FF2B5EF4-FFF2-40B4-BE49-F238E27FC236}">
              <a16:creationId xmlns:a16="http://schemas.microsoft.com/office/drawing/2014/main" id="{00000000-0008-0000-0B00-0000AF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00" name="Рисунок 9">
          <a:extLst>
            <a:ext uri="{FF2B5EF4-FFF2-40B4-BE49-F238E27FC236}">
              <a16:creationId xmlns:a16="http://schemas.microsoft.com/office/drawing/2014/main" id="{00000000-0008-0000-0B00-0000B0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01" name="Рисунок 7">
          <a:extLst>
            <a:ext uri="{FF2B5EF4-FFF2-40B4-BE49-F238E27FC236}">
              <a16:creationId xmlns:a16="http://schemas.microsoft.com/office/drawing/2014/main" id="{00000000-0008-0000-0B00-0000B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02" name="Рисунок 9">
          <a:extLst>
            <a:ext uri="{FF2B5EF4-FFF2-40B4-BE49-F238E27FC236}">
              <a16:creationId xmlns:a16="http://schemas.microsoft.com/office/drawing/2014/main" id="{00000000-0008-0000-0B00-0000B2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03" name="Рисунок 7">
          <a:extLst>
            <a:ext uri="{FF2B5EF4-FFF2-40B4-BE49-F238E27FC236}">
              <a16:creationId xmlns:a16="http://schemas.microsoft.com/office/drawing/2014/main" id="{00000000-0008-0000-0B00-0000B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04" name="Рисунок 9">
          <a:extLst>
            <a:ext uri="{FF2B5EF4-FFF2-40B4-BE49-F238E27FC236}">
              <a16:creationId xmlns:a16="http://schemas.microsoft.com/office/drawing/2014/main" id="{00000000-0008-0000-0B00-0000B4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05" name="Рисунок 7">
          <a:extLst>
            <a:ext uri="{FF2B5EF4-FFF2-40B4-BE49-F238E27FC236}">
              <a16:creationId xmlns:a16="http://schemas.microsoft.com/office/drawing/2014/main" id="{00000000-0008-0000-0B00-0000B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06" name="Рисунок 9">
          <a:extLst>
            <a:ext uri="{FF2B5EF4-FFF2-40B4-BE49-F238E27FC236}">
              <a16:creationId xmlns:a16="http://schemas.microsoft.com/office/drawing/2014/main" id="{00000000-0008-0000-0B00-0000B6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07" name="Рисунок 7">
          <a:extLst>
            <a:ext uri="{FF2B5EF4-FFF2-40B4-BE49-F238E27FC236}">
              <a16:creationId xmlns:a16="http://schemas.microsoft.com/office/drawing/2014/main" id="{00000000-0008-0000-0B00-0000B7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08" name="Рисунок 9">
          <a:extLst>
            <a:ext uri="{FF2B5EF4-FFF2-40B4-BE49-F238E27FC236}">
              <a16:creationId xmlns:a16="http://schemas.microsoft.com/office/drawing/2014/main" id="{00000000-0008-0000-0B00-0000B8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09" name="Рисунок 7">
          <a:extLst>
            <a:ext uri="{FF2B5EF4-FFF2-40B4-BE49-F238E27FC236}">
              <a16:creationId xmlns:a16="http://schemas.microsoft.com/office/drawing/2014/main" id="{00000000-0008-0000-0B00-0000B9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10" name="Рисунок 9">
          <a:extLst>
            <a:ext uri="{FF2B5EF4-FFF2-40B4-BE49-F238E27FC236}">
              <a16:creationId xmlns:a16="http://schemas.microsoft.com/office/drawing/2014/main" id="{00000000-0008-0000-0B00-0000B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11" name="Рисунок 7">
          <a:extLst>
            <a:ext uri="{FF2B5EF4-FFF2-40B4-BE49-F238E27FC236}">
              <a16:creationId xmlns:a16="http://schemas.microsoft.com/office/drawing/2014/main" id="{00000000-0008-0000-0B00-0000BB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12" name="Рисунок 9">
          <a:extLst>
            <a:ext uri="{FF2B5EF4-FFF2-40B4-BE49-F238E27FC236}">
              <a16:creationId xmlns:a16="http://schemas.microsoft.com/office/drawing/2014/main" id="{00000000-0008-0000-0B00-0000BC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13" name="Рисунок 7">
          <a:extLst>
            <a:ext uri="{FF2B5EF4-FFF2-40B4-BE49-F238E27FC236}">
              <a16:creationId xmlns:a16="http://schemas.microsoft.com/office/drawing/2014/main" id="{00000000-0008-0000-0B00-0000BD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14" name="Рисунок 9">
          <a:extLst>
            <a:ext uri="{FF2B5EF4-FFF2-40B4-BE49-F238E27FC236}">
              <a16:creationId xmlns:a16="http://schemas.microsoft.com/office/drawing/2014/main" id="{00000000-0008-0000-0B00-0000BE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15" name="Рисунок 7">
          <a:extLst>
            <a:ext uri="{FF2B5EF4-FFF2-40B4-BE49-F238E27FC236}">
              <a16:creationId xmlns:a16="http://schemas.microsoft.com/office/drawing/2014/main" id="{00000000-0008-0000-0B00-0000BF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16" name="Рисунок 9">
          <a:extLst>
            <a:ext uri="{FF2B5EF4-FFF2-40B4-BE49-F238E27FC236}">
              <a16:creationId xmlns:a16="http://schemas.microsoft.com/office/drawing/2014/main" id="{00000000-0008-0000-0B00-0000C0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17" name="Рисунок 7">
          <a:extLst>
            <a:ext uri="{FF2B5EF4-FFF2-40B4-BE49-F238E27FC236}">
              <a16:creationId xmlns:a16="http://schemas.microsoft.com/office/drawing/2014/main" id="{00000000-0008-0000-0B00-0000C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18" name="Рисунок 9">
          <a:extLst>
            <a:ext uri="{FF2B5EF4-FFF2-40B4-BE49-F238E27FC236}">
              <a16:creationId xmlns:a16="http://schemas.microsoft.com/office/drawing/2014/main" id="{00000000-0008-0000-0B00-0000C2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19" name="Рисунок 7">
          <a:extLst>
            <a:ext uri="{FF2B5EF4-FFF2-40B4-BE49-F238E27FC236}">
              <a16:creationId xmlns:a16="http://schemas.microsoft.com/office/drawing/2014/main" id="{00000000-0008-0000-0B00-0000C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20" name="Рисунок 9">
          <a:extLst>
            <a:ext uri="{FF2B5EF4-FFF2-40B4-BE49-F238E27FC236}">
              <a16:creationId xmlns:a16="http://schemas.microsoft.com/office/drawing/2014/main" id="{00000000-0008-0000-0B00-0000C4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21" name="Рисунок 7">
          <a:extLst>
            <a:ext uri="{FF2B5EF4-FFF2-40B4-BE49-F238E27FC236}">
              <a16:creationId xmlns:a16="http://schemas.microsoft.com/office/drawing/2014/main" id="{00000000-0008-0000-0B00-0000C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22" name="Рисунок 9">
          <a:extLst>
            <a:ext uri="{FF2B5EF4-FFF2-40B4-BE49-F238E27FC236}">
              <a16:creationId xmlns:a16="http://schemas.microsoft.com/office/drawing/2014/main" id="{00000000-0008-0000-0B00-0000C6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23" name="Рисунок 7">
          <a:extLst>
            <a:ext uri="{FF2B5EF4-FFF2-40B4-BE49-F238E27FC236}">
              <a16:creationId xmlns:a16="http://schemas.microsoft.com/office/drawing/2014/main" id="{00000000-0008-0000-0B00-0000C7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24" name="Рисунок 9">
          <a:extLst>
            <a:ext uri="{FF2B5EF4-FFF2-40B4-BE49-F238E27FC236}">
              <a16:creationId xmlns:a16="http://schemas.microsoft.com/office/drawing/2014/main" id="{00000000-0008-0000-0B00-0000C8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25" name="Рисунок 7">
          <a:extLst>
            <a:ext uri="{FF2B5EF4-FFF2-40B4-BE49-F238E27FC236}">
              <a16:creationId xmlns:a16="http://schemas.microsoft.com/office/drawing/2014/main" id="{00000000-0008-0000-0B00-0000C9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26" name="Рисунок 9">
          <a:extLst>
            <a:ext uri="{FF2B5EF4-FFF2-40B4-BE49-F238E27FC236}">
              <a16:creationId xmlns:a16="http://schemas.microsoft.com/office/drawing/2014/main" id="{00000000-0008-0000-0B00-0000C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27" name="Рисунок 7">
          <a:extLst>
            <a:ext uri="{FF2B5EF4-FFF2-40B4-BE49-F238E27FC236}">
              <a16:creationId xmlns:a16="http://schemas.microsoft.com/office/drawing/2014/main" id="{00000000-0008-0000-0B00-0000CB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28" name="Рисунок 9">
          <a:extLst>
            <a:ext uri="{FF2B5EF4-FFF2-40B4-BE49-F238E27FC236}">
              <a16:creationId xmlns:a16="http://schemas.microsoft.com/office/drawing/2014/main" id="{00000000-0008-0000-0B00-0000CC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29" name="Рисунок 7">
          <a:extLst>
            <a:ext uri="{FF2B5EF4-FFF2-40B4-BE49-F238E27FC236}">
              <a16:creationId xmlns:a16="http://schemas.microsoft.com/office/drawing/2014/main" id="{00000000-0008-0000-0B00-0000CD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30" name="Рисунок 9">
          <a:extLst>
            <a:ext uri="{FF2B5EF4-FFF2-40B4-BE49-F238E27FC236}">
              <a16:creationId xmlns:a16="http://schemas.microsoft.com/office/drawing/2014/main" id="{00000000-0008-0000-0B00-0000CE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31" name="Рисунок 7">
          <a:extLst>
            <a:ext uri="{FF2B5EF4-FFF2-40B4-BE49-F238E27FC236}">
              <a16:creationId xmlns:a16="http://schemas.microsoft.com/office/drawing/2014/main" id="{00000000-0008-0000-0B00-0000CF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32" name="Рисунок 9">
          <a:extLst>
            <a:ext uri="{FF2B5EF4-FFF2-40B4-BE49-F238E27FC236}">
              <a16:creationId xmlns:a16="http://schemas.microsoft.com/office/drawing/2014/main" id="{00000000-0008-0000-0B00-0000D0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33" name="Рисунок 7">
          <a:extLst>
            <a:ext uri="{FF2B5EF4-FFF2-40B4-BE49-F238E27FC236}">
              <a16:creationId xmlns:a16="http://schemas.microsoft.com/office/drawing/2014/main" id="{00000000-0008-0000-0B00-0000D1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34" name="Рисунок 9">
          <a:extLst>
            <a:ext uri="{FF2B5EF4-FFF2-40B4-BE49-F238E27FC236}">
              <a16:creationId xmlns:a16="http://schemas.microsoft.com/office/drawing/2014/main" id="{00000000-0008-0000-0B00-0000D2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35" name="Рисунок 7">
          <a:extLst>
            <a:ext uri="{FF2B5EF4-FFF2-40B4-BE49-F238E27FC236}">
              <a16:creationId xmlns:a16="http://schemas.microsoft.com/office/drawing/2014/main" id="{00000000-0008-0000-0B00-0000D3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36" name="Рисунок 9">
          <a:extLst>
            <a:ext uri="{FF2B5EF4-FFF2-40B4-BE49-F238E27FC236}">
              <a16:creationId xmlns:a16="http://schemas.microsoft.com/office/drawing/2014/main" id="{00000000-0008-0000-0B00-0000D4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37" name="Рисунок 7">
          <a:extLst>
            <a:ext uri="{FF2B5EF4-FFF2-40B4-BE49-F238E27FC236}">
              <a16:creationId xmlns:a16="http://schemas.microsoft.com/office/drawing/2014/main" id="{00000000-0008-0000-0B00-0000D5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38" name="Рисунок 9">
          <a:extLst>
            <a:ext uri="{FF2B5EF4-FFF2-40B4-BE49-F238E27FC236}">
              <a16:creationId xmlns:a16="http://schemas.microsoft.com/office/drawing/2014/main" id="{00000000-0008-0000-0B00-0000D6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39" name="Рисунок 7">
          <a:extLst>
            <a:ext uri="{FF2B5EF4-FFF2-40B4-BE49-F238E27FC236}">
              <a16:creationId xmlns:a16="http://schemas.microsoft.com/office/drawing/2014/main" id="{00000000-0008-0000-0B00-0000D7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40" name="Рисунок 9">
          <a:extLst>
            <a:ext uri="{FF2B5EF4-FFF2-40B4-BE49-F238E27FC236}">
              <a16:creationId xmlns:a16="http://schemas.microsoft.com/office/drawing/2014/main" id="{00000000-0008-0000-0B00-0000D8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41" name="Рисунок 7">
          <a:extLst>
            <a:ext uri="{FF2B5EF4-FFF2-40B4-BE49-F238E27FC236}">
              <a16:creationId xmlns:a16="http://schemas.microsoft.com/office/drawing/2014/main" id="{00000000-0008-0000-0B00-0000D9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66</xdr:row>
      <xdr:rowOff>0</xdr:rowOff>
    </xdr:from>
    <xdr:to>
      <xdr:col>2</xdr:col>
      <xdr:colOff>552450</xdr:colOff>
      <xdr:row>66</xdr:row>
      <xdr:rowOff>123825</xdr:rowOff>
    </xdr:to>
    <xdr:pic>
      <xdr:nvPicPr>
        <xdr:cNvPr id="1242" name="Рисунок 9">
          <a:extLst>
            <a:ext uri="{FF2B5EF4-FFF2-40B4-BE49-F238E27FC236}">
              <a16:creationId xmlns:a16="http://schemas.microsoft.com/office/drawing/2014/main" id="{00000000-0008-0000-0B00-0000D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24003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66</xdr:row>
      <xdr:rowOff>0</xdr:rowOff>
    </xdr:from>
    <xdr:to>
      <xdr:col>2</xdr:col>
      <xdr:colOff>590550</xdr:colOff>
      <xdr:row>66</xdr:row>
      <xdr:rowOff>123825</xdr:rowOff>
    </xdr:to>
    <xdr:pic>
      <xdr:nvPicPr>
        <xdr:cNvPr id="1243" name="Рисунок 7">
          <a:extLst>
            <a:ext uri="{FF2B5EF4-FFF2-40B4-BE49-F238E27FC236}">
              <a16:creationId xmlns:a16="http://schemas.microsoft.com/office/drawing/2014/main" id="{00000000-0008-0000-0B00-0000DB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72285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857250</xdr:colOff>
      <xdr:row>66</xdr:row>
      <xdr:rowOff>180975</xdr:rowOff>
    </xdr:from>
    <xdr:to>
      <xdr:col>2</xdr:col>
      <xdr:colOff>1695450</xdr:colOff>
      <xdr:row>66</xdr:row>
      <xdr:rowOff>933450</xdr:rowOff>
    </xdr:to>
    <xdr:pic>
      <xdr:nvPicPr>
        <xdr:cNvPr id="1244" name="Рисунок 1850" descr="C:\Users\saltanov\AppData\Local\Temp\SNAGHTML11797e1.PNG">
          <a:hlinkClick xmlns:r="http://schemas.openxmlformats.org/officeDocument/2006/relationships" r:id="rId65"/>
          <a:extLst>
            <a:ext uri="{FF2B5EF4-FFF2-40B4-BE49-F238E27FC236}">
              <a16:creationId xmlns:a16="http://schemas.microsoft.com/office/drawing/2014/main" id="{00000000-0008-0000-0B00-0000DC040000}"/>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a:ext>
          </a:extLst>
        </a:blip>
        <a:srcRect/>
        <a:stretch>
          <a:fillRect/>
        </a:stretch>
      </xdr:blipFill>
      <xdr:spPr bwMode="auto">
        <a:xfrm>
          <a:off x="2705100" y="81000600"/>
          <a:ext cx="838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56</xdr:row>
      <xdr:rowOff>133350</xdr:rowOff>
    </xdr:from>
    <xdr:to>
      <xdr:col>2</xdr:col>
      <xdr:colOff>1828800</xdr:colOff>
      <xdr:row>56</xdr:row>
      <xdr:rowOff>1066800</xdr:rowOff>
    </xdr:to>
    <xdr:pic>
      <xdr:nvPicPr>
        <xdr:cNvPr id="1245" name="Рисунок 1249" descr="C:\Users\saltanov\AppData\Local\Temp\SNAGHTML163d0600.PNG">
          <a:hlinkClick xmlns:r="http://schemas.openxmlformats.org/officeDocument/2006/relationships" r:id="rId66"/>
          <a:extLst>
            <a:ext uri="{FF2B5EF4-FFF2-40B4-BE49-F238E27FC236}">
              <a16:creationId xmlns:a16="http://schemas.microsoft.com/office/drawing/2014/main" id="{00000000-0008-0000-0B00-0000DD040000}"/>
            </a:ext>
          </a:extLst>
        </xdr:cNvPr>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a:ext>
          </a:extLst>
        </a:blip>
        <a:srcRect/>
        <a:stretch>
          <a:fillRect/>
        </a:stretch>
      </xdr:blipFill>
      <xdr:spPr bwMode="auto">
        <a:xfrm>
          <a:off x="2562225" y="71808975"/>
          <a:ext cx="11144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895350</xdr:colOff>
      <xdr:row>69</xdr:row>
      <xdr:rowOff>171450</xdr:rowOff>
    </xdr:from>
    <xdr:to>
      <xdr:col>2</xdr:col>
      <xdr:colOff>1695450</xdr:colOff>
      <xdr:row>69</xdr:row>
      <xdr:rowOff>942975</xdr:rowOff>
    </xdr:to>
    <xdr:pic>
      <xdr:nvPicPr>
        <xdr:cNvPr id="1246" name="Рисунок 1250" descr="C:\Users\saltanov\AppData\Local\Temp\SNAGHTML368c496.PNG">
          <a:hlinkClick xmlns:r="http://schemas.openxmlformats.org/officeDocument/2006/relationships" r:id="rId68"/>
          <a:extLst>
            <a:ext uri="{FF2B5EF4-FFF2-40B4-BE49-F238E27FC236}">
              <a16:creationId xmlns:a16="http://schemas.microsoft.com/office/drawing/2014/main" id="{00000000-0008-0000-0B00-0000DE040000}"/>
            </a:ext>
          </a:extLst>
        </xdr:cNvPr>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a:ext>
          </a:extLst>
        </a:blip>
        <a:srcRect/>
        <a:stretch>
          <a:fillRect/>
        </a:stretch>
      </xdr:blipFill>
      <xdr:spPr bwMode="auto">
        <a:xfrm>
          <a:off x="2743200" y="85725000"/>
          <a:ext cx="800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752475</xdr:colOff>
      <xdr:row>31</xdr:row>
      <xdr:rowOff>28575</xdr:rowOff>
    </xdr:from>
    <xdr:to>
      <xdr:col>2</xdr:col>
      <xdr:colOff>1728102</xdr:colOff>
      <xdr:row>31</xdr:row>
      <xdr:rowOff>1133473</xdr:rowOff>
    </xdr:to>
    <xdr:pic>
      <xdr:nvPicPr>
        <xdr:cNvPr id="1278" name="Рисунок 1277">
          <a:hlinkClick xmlns:r="http://schemas.openxmlformats.org/officeDocument/2006/relationships" r:id="rId70"/>
          <a:extLst>
            <a:ext uri="{FF2B5EF4-FFF2-40B4-BE49-F238E27FC236}">
              <a16:creationId xmlns:a16="http://schemas.microsoft.com/office/drawing/2014/main" id="{00000000-0008-0000-0B00-0000FE040000}"/>
            </a:ext>
          </a:extLst>
        </xdr:cNvPr>
        <xdr:cNvPicPr>
          <a:picLocks noChangeAspect="1"/>
        </xdr:cNvPicPr>
      </xdr:nvPicPr>
      <xdr:blipFill>
        <a:blip xmlns:r="http://schemas.openxmlformats.org/officeDocument/2006/relationships" r:embed="rId71" cstate="print">
          <a:extLst>
            <a:ext uri="{28A0092B-C50C-407E-A947-70E740481C1C}">
              <a14:useLocalDpi xmlns:a14="http://schemas.microsoft.com/office/drawing/2010/main" val="0"/>
            </a:ext>
          </a:extLst>
        </a:blip>
        <a:stretch>
          <a:fillRect/>
        </a:stretch>
      </xdr:blipFill>
      <xdr:spPr>
        <a:xfrm>
          <a:off x="2600325" y="32356425"/>
          <a:ext cx="975627" cy="1104898"/>
        </a:xfrm>
        <a:prstGeom prst="rect">
          <a:avLst/>
        </a:prstGeom>
      </xdr:spPr>
    </xdr:pic>
    <xdr:clientData/>
  </xdr:twoCellAnchor>
  <xdr:twoCellAnchor editAs="oneCell">
    <xdr:from>
      <xdr:col>2</xdr:col>
      <xdr:colOff>590550</xdr:colOff>
      <xdr:row>87</xdr:row>
      <xdr:rowOff>0</xdr:rowOff>
    </xdr:from>
    <xdr:to>
      <xdr:col>2</xdr:col>
      <xdr:colOff>590550</xdr:colOff>
      <xdr:row>87</xdr:row>
      <xdr:rowOff>171450</xdr:rowOff>
    </xdr:to>
    <xdr:pic>
      <xdr:nvPicPr>
        <xdr:cNvPr id="1293" name="Рисунок 7">
          <a:extLst>
            <a:ext uri="{FF2B5EF4-FFF2-40B4-BE49-F238E27FC236}">
              <a16:creationId xmlns:a16="http://schemas.microsoft.com/office/drawing/2014/main" id="{00000000-0008-0000-0B00-00000D05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2438400" y="14668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9</xdr:row>
      <xdr:rowOff>19050</xdr:rowOff>
    </xdr:from>
    <xdr:to>
      <xdr:col>2</xdr:col>
      <xdr:colOff>1619250</xdr:colOff>
      <xdr:row>9</xdr:row>
      <xdr:rowOff>1136650</xdr:rowOff>
    </xdr:to>
    <xdr:pic>
      <xdr:nvPicPr>
        <xdr:cNvPr id="334" name="Рисунок 333">
          <a:hlinkClick xmlns:r="http://schemas.openxmlformats.org/officeDocument/2006/relationships" r:id="rId72"/>
          <a:extLst>
            <a:ext uri="{FF2B5EF4-FFF2-40B4-BE49-F238E27FC236}">
              <a16:creationId xmlns:a16="http://schemas.microsoft.com/office/drawing/2014/main" id="{00000000-0008-0000-0B00-00004E010000}"/>
            </a:ext>
          </a:extLst>
        </xdr:cNvPr>
        <xdr:cNvPicPr>
          <a:picLocks noChangeAspect="1"/>
        </xdr:cNvPicPr>
      </xdr:nvPicPr>
      <xdr:blipFill>
        <a:blip xmlns:r="http://schemas.openxmlformats.org/officeDocument/2006/relationships" r:embed="rId73" cstate="print">
          <a:extLst>
            <a:ext uri="{28A0092B-C50C-407E-A947-70E740481C1C}">
              <a14:useLocalDpi xmlns:a14="http://schemas.microsoft.com/office/drawing/2010/main" val="0"/>
            </a:ext>
          </a:extLst>
        </a:blip>
        <a:stretch>
          <a:fillRect/>
        </a:stretch>
      </xdr:blipFill>
      <xdr:spPr>
        <a:xfrm>
          <a:off x="2571750" y="3771900"/>
          <a:ext cx="895350" cy="1117600"/>
        </a:xfrm>
        <a:prstGeom prst="rect">
          <a:avLst/>
        </a:prstGeom>
      </xdr:spPr>
    </xdr:pic>
    <xdr:clientData/>
  </xdr:twoCellAnchor>
  <xdr:twoCellAnchor editAs="oneCell">
    <xdr:from>
      <xdr:col>2</xdr:col>
      <xdr:colOff>647700</xdr:colOff>
      <xdr:row>10</xdr:row>
      <xdr:rowOff>19050</xdr:rowOff>
    </xdr:from>
    <xdr:to>
      <xdr:col>2</xdr:col>
      <xdr:colOff>1724025</xdr:colOff>
      <xdr:row>10</xdr:row>
      <xdr:rowOff>1129909</xdr:rowOff>
    </xdr:to>
    <xdr:pic>
      <xdr:nvPicPr>
        <xdr:cNvPr id="335" name="Рисунок 334">
          <a:hlinkClick xmlns:r="http://schemas.openxmlformats.org/officeDocument/2006/relationships" r:id="rId74"/>
          <a:extLst>
            <a:ext uri="{FF2B5EF4-FFF2-40B4-BE49-F238E27FC236}">
              <a16:creationId xmlns:a16="http://schemas.microsoft.com/office/drawing/2014/main" id="{00000000-0008-0000-0B00-00004F010000}"/>
            </a:ext>
          </a:extLst>
        </xdr:cNvPr>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tretch>
          <a:fillRect/>
        </a:stretch>
      </xdr:blipFill>
      <xdr:spPr>
        <a:xfrm>
          <a:off x="2495550" y="4914900"/>
          <a:ext cx="1076325" cy="1110859"/>
        </a:xfrm>
        <a:prstGeom prst="rect">
          <a:avLst/>
        </a:prstGeom>
      </xdr:spPr>
    </xdr:pic>
    <xdr:clientData/>
  </xdr:twoCellAnchor>
  <xdr:twoCellAnchor editAs="oneCell">
    <xdr:from>
      <xdr:col>2</xdr:col>
      <xdr:colOff>800100</xdr:colOff>
      <xdr:row>12</xdr:row>
      <xdr:rowOff>19050</xdr:rowOff>
    </xdr:from>
    <xdr:to>
      <xdr:col>2</xdr:col>
      <xdr:colOff>1695450</xdr:colOff>
      <xdr:row>12</xdr:row>
      <xdr:rowOff>1136650</xdr:rowOff>
    </xdr:to>
    <xdr:pic>
      <xdr:nvPicPr>
        <xdr:cNvPr id="1289" name="Рисунок 1288">
          <a:hlinkClick xmlns:r="http://schemas.openxmlformats.org/officeDocument/2006/relationships" r:id="rId76"/>
          <a:extLst>
            <a:ext uri="{FF2B5EF4-FFF2-40B4-BE49-F238E27FC236}">
              <a16:creationId xmlns:a16="http://schemas.microsoft.com/office/drawing/2014/main" id="{00000000-0008-0000-0B00-000009050000}"/>
            </a:ext>
          </a:extLst>
        </xdr:cNvPr>
        <xdr:cNvPicPr>
          <a:picLocks noChangeAspect="1"/>
        </xdr:cNvPicPr>
      </xdr:nvPicPr>
      <xdr:blipFill>
        <a:blip xmlns:r="http://schemas.openxmlformats.org/officeDocument/2006/relationships" r:embed="rId73" cstate="print">
          <a:extLst>
            <a:ext uri="{28A0092B-C50C-407E-A947-70E740481C1C}">
              <a14:useLocalDpi xmlns:a14="http://schemas.microsoft.com/office/drawing/2010/main" val="0"/>
            </a:ext>
          </a:extLst>
        </a:blip>
        <a:stretch>
          <a:fillRect/>
        </a:stretch>
      </xdr:blipFill>
      <xdr:spPr>
        <a:xfrm>
          <a:off x="2647950" y="7200900"/>
          <a:ext cx="895350" cy="1117600"/>
        </a:xfrm>
        <a:prstGeom prst="rect">
          <a:avLst/>
        </a:prstGeom>
      </xdr:spPr>
    </xdr:pic>
    <xdr:clientData/>
  </xdr:twoCellAnchor>
  <xdr:twoCellAnchor editAs="oneCell">
    <xdr:from>
      <xdr:col>2</xdr:col>
      <xdr:colOff>723900</xdr:colOff>
      <xdr:row>13</xdr:row>
      <xdr:rowOff>19050</xdr:rowOff>
    </xdr:from>
    <xdr:to>
      <xdr:col>2</xdr:col>
      <xdr:colOff>1800225</xdr:colOff>
      <xdr:row>13</xdr:row>
      <xdr:rowOff>1129909</xdr:rowOff>
    </xdr:to>
    <xdr:pic>
      <xdr:nvPicPr>
        <xdr:cNvPr id="1302" name="Рисунок 1301">
          <a:hlinkClick xmlns:r="http://schemas.openxmlformats.org/officeDocument/2006/relationships" r:id="rId77"/>
          <a:extLst>
            <a:ext uri="{FF2B5EF4-FFF2-40B4-BE49-F238E27FC236}">
              <a16:creationId xmlns:a16="http://schemas.microsoft.com/office/drawing/2014/main" id="{00000000-0008-0000-0B00-000016050000}"/>
            </a:ext>
          </a:extLst>
        </xdr:cNvPr>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tretch>
          <a:fillRect/>
        </a:stretch>
      </xdr:blipFill>
      <xdr:spPr>
        <a:xfrm>
          <a:off x="2571750" y="8343900"/>
          <a:ext cx="1076325" cy="1110859"/>
        </a:xfrm>
        <a:prstGeom prst="rect">
          <a:avLst/>
        </a:prstGeom>
      </xdr:spPr>
    </xdr:pic>
    <xdr:clientData/>
  </xdr:twoCellAnchor>
  <xdr:twoCellAnchor editAs="oneCell">
    <xdr:from>
      <xdr:col>2</xdr:col>
      <xdr:colOff>752475</xdr:colOff>
      <xdr:row>16</xdr:row>
      <xdr:rowOff>19050</xdr:rowOff>
    </xdr:from>
    <xdr:to>
      <xdr:col>2</xdr:col>
      <xdr:colOff>1647825</xdr:colOff>
      <xdr:row>16</xdr:row>
      <xdr:rowOff>1136650</xdr:rowOff>
    </xdr:to>
    <xdr:pic>
      <xdr:nvPicPr>
        <xdr:cNvPr id="1303" name="Рисунок 1302">
          <a:hlinkClick xmlns:r="http://schemas.openxmlformats.org/officeDocument/2006/relationships" r:id="rId78"/>
          <a:extLst>
            <a:ext uri="{FF2B5EF4-FFF2-40B4-BE49-F238E27FC236}">
              <a16:creationId xmlns:a16="http://schemas.microsoft.com/office/drawing/2014/main" id="{00000000-0008-0000-0B00-000017050000}"/>
            </a:ext>
          </a:extLst>
        </xdr:cNvPr>
        <xdr:cNvPicPr>
          <a:picLocks noChangeAspect="1"/>
        </xdr:cNvPicPr>
      </xdr:nvPicPr>
      <xdr:blipFill>
        <a:blip xmlns:r="http://schemas.openxmlformats.org/officeDocument/2006/relationships" r:embed="rId73" cstate="print">
          <a:extLst>
            <a:ext uri="{28A0092B-C50C-407E-A947-70E740481C1C}">
              <a14:useLocalDpi xmlns:a14="http://schemas.microsoft.com/office/drawing/2010/main" val="0"/>
            </a:ext>
          </a:extLst>
        </a:blip>
        <a:stretch>
          <a:fillRect/>
        </a:stretch>
      </xdr:blipFill>
      <xdr:spPr>
        <a:xfrm>
          <a:off x="2600325" y="12915900"/>
          <a:ext cx="895350" cy="1117600"/>
        </a:xfrm>
        <a:prstGeom prst="rect">
          <a:avLst/>
        </a:prstGeom>
      </xdr:spPr>
    </xdr:pic>
    <xdr:clientData/>
  </xdr:twoCellAnchor>
  <xdr:twoCellAnchor editAs="oneCell">
    <xdr:from>
      <xdr:col>2</xdr:col>
      <xdr:colOff>676275</xdr:colOff>
      <xdr:row>17</xdr:row>
      <xdr:rowOff>19050</xdr:rowOff>
    </xdr:from>
    <xdr:to>
      <xdr:col>2</xdr:col>
      <xdr:colOff>1752600</xdr:colOff>
      <xdr:row>17</xdr:row>
      <xdr:rowOff>1129909</xdr:rowOff>
    </xdr:to>
    <xdr:pic>
      <xdr:nvPicPr>
        <xdr:cNvPr id="1308" name="Рисунок 1307">
          <a:hlinkClick xmlns:r="http://schemas.openxmlformats.org/officeDocument/2006/relationships" r:id="rId79"/>
          <a:extLst>
            <a:ext uri="{FF2B5EF4-FFF2-40B4-BE49-F238E27FC236}">
              <a16:creationId xmlns:a16="http://schemas.microsoft.com/office/drawing/2014/main" id="{00000000-0008-0000-0B00-00001C050000}"/>
            </a:ext>
          </a:extLst>
        </xdr:cNvPr>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tretch>
          <a:fillRect/>
        </a:stretch>
      </xdr:blipFill>
      <xdr:spPr>
        <a:xfrm>
          <a:off x="2524125" y="14058900"/>
          <a:ext cx="1076325" cy="1110859"/>
        </a:xfrm>
        <a:prstGeom prst="rect">
          <a:avLst/>
        </a:prstGeom>
      </xdr:spPr>
    </xdr:pic>
    <xdr:clientData/>
  </xdr:twoCellAnchor>
  <xdr:twoCellAnchor editAs="oneCell">
    <xdr:from>
      <xdr:col>2</xdr:col>
      <xdr:colOff>752475</xdr:colOff>
      <xdr:row>18</xdr:row>
      <xdr:rowOff>19050</xdr:rowOff>
    </xdr:from>
    <xdr:to>
      <xdr:col>2</xdr:col>
      <xdr:colOff>1647825</xdr:colOff>
      <xdr:row>18</xdr:row>
      <xdr:rowOff>1136650</xdr:rowOff>
    </xdr:to>
    <xdr:pic>
      <xdr:nvPicPr>
        <xdr:cNvPr id="1309" name="Рисунок 1308">
          <a:hlinkClick xmlns:r="http://schemas.openxmlformats.org/officeDocument/2006/relationships" r:id="rId80"/>
          <a:extLst>
            <a:ext uri="{FF2B5EF4-FFF2-40B4-BE49-F238E27FC236}">
              <a16:creationId xmlns:a16="http://schemas.microsoft.com/office/drawing/2014/main" id="{00000000-0008-0000-0B00-00001D050000}"/>
            </a:ext>
          </a:extLst>
        </xdr:cNvPr>
        <xdr:cNvPicPr>
          <a:picLocks noChangeAspect="1"/>
        </xdr:cNvPicPr>
      </xdr:nvPicPr>
      <xdr:blipFill>
        <a:blip xmlns:r="http://schemas.openxmlformats.org/officeDocument/2006/relationships" r:embed="rId73" cstate="print">
          <a:extLst>
            <a:ext uri="{28A0092B-C50C-407E-A947-70E740481C1C}">
              <a14:useLocalDpi xmlns:a14="http://schemas.microsoft.com/office/drawing/2010/main" val="0"/>
            </a:ext>
          </a:extLst>
        </a:blip>
        <a:stretch>
          <a:fillRect/>
        </a:stretch>
      </xdr:blipFill>
      <xdr:spPr>
        <a:xfrm>
          <a:off x="2600325" y="15201900"/>
          <a:ext cx="895350" cy="1117600"/>
        </a:xfrm>
        <a:prstGeom prst="rect">
          <a:avLst/>
        </a:prstGeom>
      </xdr:spPr>
    </xdr:pic>
    <xdr:clientData/>
  </xdr:twoCellAnchor>
  <xdr:twoCellAnchor editAs="oneCell">
    <xdr:from>
      <xdr:col>2</xdr:col>
      <xdr:colOff>676275</xdr:colOff>
      <xdr:row>19</xdr:row>
      <xdr:rowOff>19050</xdr:rowOff>
    </xdr:from>
    <xdr:to>
      <xdr:col>2</xdr:col>
      <xdr:colOff>1752600</xdr:colOff>
      <xdr:row>19</xdr:row>
      <xdr:rowOff>1129909</xdr:rowOff>
    </xdr:to>
    <xdr:pic>
      <xdr:nvPicPr>
        <xdr:cNvPr id="1310" name="Рисунок 1309">
          <a:hlinkClick xmlns:r="http://schemas.openxmlformats.org/officeDocument/2006/relationships" r:id="rId81"/>
          <a:extLst>
            <a:ext uri="{FF2B5EF4-FFF2-40B4-BE49-F238E27FC236}">
              <a16:creationId xmlns:a16="http://schemas.microsoft.com/office/drawing/2014/main" id="{00000000-0008-0000-0B00-00001E050000}"/>
            </a:ext>
          </a:extLst>
        </xdr:cNvPr>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tretch>
          <a:fillRect/>
        </a:stretch>
      </xdr:blipFill>
      <xdr:spPr>
        <a:xfrm>
          <a:off x="2524125" y="16344900"/>
          <a:ext cx="1076325" cy="1110859"/>
        </a:xfrm>
        <a:prstGeom prst="rect">
          <a:avLst/>
        </a:prstGeom>
      </xdr:spPr>
    </xdr:pic>
    <xdr:clientData/>
  </xdr:twoCellAnchor>
  <xdr:twoCellAnchor editAs="oneCell">
    <xdr:from>
      <xdr:col>2</xdr:col>
      <xdr:colOff>762000</xdr:colOff>
      <xdr:row>22</xdr:row>
      <xdr:rowOff>9525</xdr:rowOff>
    </xdr:from>
    <xdr:to>
      <xdr:col>2</xdr:col>
      <xdr:colOff>1609725</xdr:colOff>
      <xdr:row>23</xdr:row>
      <xdr:rowOff>3979</xdr:rowOff>
    </xdr:to>
    <xdr:pic>
      <xdr:nvPicPr>
        <xdr:cNvPr id="787" name="Рисунок 786">
          <a:hlinkClick xmlns:r="http://schemas.openxmlformats.org/officeDocument/2006/relationships" r:id="rId82"/>
          <a:extLst>
            <a:ext uri="{FF2B5EF4-FFF2-40B4-BE49-F238E27FC236}">
              <a16:creationId xmlns:a16="http://schemas.microsoft.com/office/drawing/2014/main" id="{00000000-0008-0000-0B00-000013030000}"/>
            </a:ext>
          </a:extLst>
        </xdr:cNvPr>
        <xdr:cNvPicPr>
          <a:picLocks noChangeAspect="1"/>
        </xdr:cNvPicPr>
      </xdr:nvPicPr>
      <xdr:blipFill>
        <a:blip xmlns:r="http://schemas.openxmlformats.org/officeDocument/2006/relationships" r:embed="rId83" cstate="print">
          <a:extLst>
            <a:ext uri="{28A0092B-C50C-407E-A947-70E740481C1C}">
              <a14:useLocalDpi xmlns:a14="http://schemas.microsoft.com/office/drawing/2010/main" val="0"/>
            </a:ext>
          </a:extLst>
        </a:blip>
        <a:stretch>
          <a:fillRect/>
        </a:stretch>
      </xdr:blipFill>
      <xdr:spPr>
        <a:xfrm>
          <a:off x="2609850" y="20907375"/>
          <a:ext cx="847725" cy="1137454"/>
        </a:xfrm>
        <a:prstGeom prst="rect">
          <a:avLst/>
        </a:prstGeom>
      </xdr:spPr>
    </xdr:pic>
    <xdr:clientData/>
  </xdr:twoCellAnchor>
  <xdr:twoCellAnchor editAs="oneCell">
    <xdr:from>
      <xdr:col>2</xdr:col>
      <xdr:colOff>752475</xdr:colOff>
      <xdr:row>29</xdr:row>
      <xdr:rowOff>19050</xdr:rowOff>
    </xdr:from>
    <xdr:to>
      <xdr:col>2</xdr:col>
      <xdr:colOff>1647825</xdr:colOff>
      <xdr:row>29</xdr:row>
      <xdr:rowOff>1136650</xdr:rowOff>
    </xdr:to>
    <xdr:pic>
      <xdr:nvPicPr>
        <xdr:cNvPr id="1311" name="Рисунок 1310">
          <a:hlinkClick xmlns:r="http://schemas.openxmlformats.org/officeDocument/2006/relationships" r:id="rId84"/>
          <a:extLst>
            <a:ext uri="{FF2B5EF4-FFF2-40B4-BE49-F238E27FC236}">
              <a16:creationId xmlns:a16="http://schemas.microsoft.com/office/drawing/2014/main" id="{00000000-0008-0000-0B00-00001F050000}"/>
            </a:ext>
          </a:extLst>
        </xdr:cNvPr>
        <xdr:cNvPicPr>
          <a:picLocks noChangeAspect="1"/>
        </xdr:cNvPicPr>
      </xdr:nvPicPr>
      <xdr:blipFill>
        <a:blip xmlns:r="http://schemas.openxmlformats.org/officeDocument/2006/relationships" r:embed="rId73" cstate="print">
          <a:extLst>
            <a:ext uri="{28A0092B-C50C-407E-A947-70E740481C1C}">
              <a14:useLocalDpi xmlns:a14="http://schemas.microsoft.com/office/drawing/2010/main" val="0"/>
            </a:ext>
          </a:extLst>
        </a:blip>
        <a:stretch>
          <a:fillRect/>
        </a:stretch>
      </xdr:blipFill>
      <xdr:spPr>
        <a:xfrm>
          <a:off x="2600325" y="28917900"/>
          <a:ext cx="895350" cy="1117600"/>
        </a:xfrm>
        <a:prstGeom prst="rect">
          <a:avLst/>
        </a:prstGeom>
      </xdr:spPr>
    </xdr:pic>
    <xdr:clientData/>
  </xdr:twoCellAnchor>
  <xdr:twoCellAnchor editAs="oneCell">
    <xdr:from>
      <xdr:col>2</xdr:col>
      <xdr:colOff>676275</xdr:colOff>
      <xdr:row>30</xdr:row>
      <xdr:rowOff>19050</xdr:rowOff>
    </xdr:from>
    <xdr:to>
      <xdr:col>2</xdr:col>
      <xdr:colOff>1752600</xdr:colOff>
      <xdr:row>30</xdr:row>
      <xdr:rowOff>1129909</xdr:rowOff>
    </xdr:to>
    <xdr:pic>
      <xdr:nvPicPr>
        <xdr:cNvPr id="1312" name="Рисунок 1311">
          <a:hlinkClick xmlns:r="http://schemas.openxmlformats.org/officeDocument/2006/relationships" r:id="rId85"/>
          <a:extLst>
            <a:ext uri="{FF2B5EF4-FFF2-40B4-BE49-F238E27FC236}">
              <a16:creationId xmlns:a16="http://schemas.microsoft.com/office/drawing/2014/main" id="{00000000-0008-0000-0B00-000020050000}"/>
            </a:ext>
          </a:extLst>
        </xdr:cNvPr>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tretch>
          <a:fillRect/>
        </a:stretch>
      </xdr:blipFill>
      <xdr:spPr>
        <a:xfrm>
          <a:off x="2524125" y="30060900"/>
          <a:ext cx="1076325" cy="1110859"/>
        </a:xfrm>
        <a:prstGeom prst="rect">
          <a:avLst/>
        </a:prstGeom>
      </xdr:spPr>
    </xdr:pic>
    <xdr:clientData/>
  </xdr:twoCellAnchor>
  <xdr:twoCellAnchor editAs="oneCell">
    <xdr:from>
      <xdr:col>2</xdr:col>
      <xdr:colOff>819150</xdr:colOff>
      <xdr:row>33</xdr:row>
      <xdr:rowOff>9525</xdr:rowOff>
    </xdr:from>
    <xdr:to>
      <xdr:col>2</xdr:col>
      <xdr:colOff>1663910</xdr:colOff>
      <xdr:row>34</xdr:row>
      <xdr:rowOff>0</xdr:rowOff>
    </xdr:to>
    <xdr:pic>
      <xdr:nvPicPr>
        <xdr:cNvPr id="788" name="Рисунок 787">
          <a:hlinkClick xmlns:r="http://schemas.openxmlformats.org/officeDocument/2006/relationships" r:id="rId86"/>
          <a:extLst>
            <a:ext uri="{FF2B5EF4-FFF2-40B4-BE49-F238E27FC236}">
              <a16:creationId xmlns:a16="http://schemas.microsoft.com/office/drawing/2014/main" id="{00000000-0008-0000-0B00-000014030000}"/>
            </a:ext>
          </a:extLst>
        </xdr:cNvPr>
        <xdr:cNvPicPr>
          <a:picLocks noChangeAspect="1"/>
        </xdr:cNvPicPr>
      </xdr:nvPicPr>
      <xdr:blipFill>
        <a:blip xmlns:r="http://schemas.openxmlformats.org/officeDocument/2006/relationships" r:embed="rId87" cstate="print">
          <a:extLst>
            <a:ext uri="{28A0092B-C50C-407E-A947-70E740481C1C}">
              <a14:useLocalDpi xmlns:a14="http://schemas.microsoft.com/office/drawing/2010/main" val="0"/>
            </a:ext>
          </a:extLst>
        </a:blip>
        <a:stretch>
          <a:fillRect/>
        </a:stretch>
      </xdr:blipFill>
      <xdr:spPr>
        <a:xfrm>
          <a:off x="2667000" y="35766375"/>
          <a:ext cx="844760" cy="1133475"/>
        </a:xfrm>
        <a:prstGeom prst="rect">
          <a:avLst/>
        </a:prstGeom>
      </xdr:spPr>
    </xdr:pic>
    <xdr:clientData/>
  </xdr:twoCellAnchor>
  <xdr:twoCellAnchor editAs="oneCell">
    <xdr:from>
      <xdr:col>2</xdr:col>
      <xdr:colOff>714375</xdr:colOff>
      <xdr:row>44</xdr:row>
      <xdr:rowOff>38101</xdr:rowOff>
    </xdr:from>
    <xdr:to>
      <xdr:col>2</xdr:col>
      <xdr:colOff>1648279</xdr:colOff>
      <xdr:row>44</xdr:row>
      <xdr:rowOff>1114425</xdr:rowOff>
    </xdr:to>
    <xdr:pic>
      <xdr:nvPicPr>
        <xdr:cNvPr id="789" name="Рисунок 788">
          <a:hlinkClick xmlns:r="http://schemas.openxmlformats.org/officeDocument/2006/relationships" r:id="rId88"/>
          <a:extLst>
            <a:ext uri="{FF2B5EF4-FFF2-40B4-BE49-F238E27FC236}">
              <a16:creationId xmlns:a16="http://schemas.microsoft.com/office/drawing/2014/main" id="{00000000-0008-0000-0B00-000015030000}"/>
            </a:ext>
          </a:extLst>
        </xdr:cNvPr>
        <xdr:cNvPicPr>
          <a:picLocks noChangeAspect="1"/>
        </xdr:cNvPicPr>
      </xdr:nvPicPr>
      <xdr:blipFill>
        <a:blip xmlns:r="http://schemas.openxmlformats.org/officeDocument/2006/relationships" r:embed="rId89" cstate="print">
          <a:extLst>
            <a:ext uri="{28A0092B-C50C-407E-A947-70E740481C1C}">
              <a14:useLocalDpi xmlns:a14="http://schemas.microsoft.com/office/drawing/2010/main" val="0"/>
            </a:ext>
          </a:extLst>
        </a:blip>
        <a:stretch>
          <a:fillRect/>
        </a:stretch>
      </xdr:blipFill>
      <xdr:spPr>
        <a:xfrm>
          <a:off x="2562225" y="59959876"/>
          <a:ext cx="933904" cy="1076324"/>
        </a:xfrm>
        <a:prstGeom prst="rect">
          <a:avLst/>
        </a:prstGeom>
      </xdr:spPr>
    </xdr:pic>
    <xdr:clientData/>
  </xdr:twoCellAnchor>
  <xdr:twoCellAnchor editAs="oneCell">
    <xdr:from>
      <xdr:col>2</xdr:col>
      <xdr:colOff>828675</xdr:colOff>
      <xdr:row>45</xdr:row>
      <xdr:rowOff>9525</xdr:rowOff>
    </xdr:from>
    <xdr:to>
      <xdr:col>2</xdr:col>
      <xdr:colOff>1566501</xdr:colOff>
      <xdr:row>45</xdr:row>
      <xdr:rowOff>1123950</xdr:rowOff>
    </xdr:to>
    <xdr:pic>
      <xdr:nvPicPr>
        <xdr:cNvPr id="790" name="Рисунок 789">
          <a:hlinkClick xmlns:r="http://schemas.openxmlformats.org/officeDocument/2006/relationships" r:id="rId90"/>
          <a:extLst>
            <a:ext uri="{FF2B5EF4-FFF2-40B4-BE49-F238E27FC236}">
              <a16:creationId xmlns:a16="http://schemas.microsoft.com/office/drawing/2014/main" id="{00000000-0008-0000-0B00-000016030000}"/>
            </a:ext>
          </a:extLst>
        </xdr:cNvPr>
        <xdr:cNvPicPr>
          <a:picLocks noChangeAspect="1"/>
        </xdr:cNvPicPr>
      </xdr:nvPicPr>
      <xdr:blipFill>
        <a:blip xmlns:r="http://schemas.openxmlformats.org/officeDocument/2006/relationships" r:embed="rId91" cstate="print">
          <a:extLst>
            <a:ext uri="{28A0092B-C50C-407E-A947-70E740481C1C}">
              <a14:useLocalDpi xmlns:a14="http://schemas.microsoft.com/office/drawing/2010/main" val="0"/>
            </a:ext>
          </a:extLst>
        </a:blip>
        <a:stretch>
          <a:fillRect/>
        </a:stretch>
      </xdr:blipFill>
      <xdr:spPr>
        <a:xfrm>
          <a:off x="2676525" y="61074300"/>
          <a:ext cx="737826" cy="1114425"/>
        </a:xfrm>
        <a:prstGeom prst="rect">
          <a:avLst/>
        </a:prstGeom>
      </xdr:spPr>
    </xdr:pic>
    <xdr:clientData/>
  </xdr:twoCellAnchor>
  <xdr:twoCellAnchor editAs="oneCell">
    <xdr:from>
      <xdr:col>2</xdr:col>
      <xdr:colOff>647701</xdr:colOff>
      <xdr:row>79</xdr:row>
      <xdr:rowOff>19051</xdr:rowOff>
    </xdr:from>
    <xdr:to>
      <xdr:col>2</xdr:col>
      <xdr:colOff>1799131</xdr:colOff>
      <xdr:row>80</xdr:row>
      <xdr:rowOff>1</xdr:rowOff>
    </xdr:to>
    <xdr:pic>
      <xdr:nvPicPr>
        <xdr:cNvPr id="792" name="Рисунок 791">
          <a:hlinkClick xmlns:r="http://schemas.openxmlformats.org/officeDocument/2006/relationships" r:id="rId92"/>
          <a:extLst>
            <a:ext uri="{FF2B5EF4-FFF2-40B4-BE49-F238E27FC236}">
              <a16:creationId xmlns:a16="http://schemas.microsoft.com/office/drawing/2014/main" id="{00000000-0008-0000-0B00-000018030000}"/>
            </a:ext>
          </a:extLst>
        </xdr:cNvPr>
        <xdr:cNvPicPr>
          <a:picLocks noChangeAspect="1"/>
        </xdr:cNvPicPr>
      </xdr:nvPicPr>
      <xdr:blipFill>
        <a:blip xmlns:r="http://schemas.openxmlformats.org/officeDocument/2006/relationships" r:embed="rId93" cstate="print">
          <a:extLst>
            <a:ext uri="{28A0092B-C50C-407E-A947-70E740481C1C}">
              <a14:useLocalDpi xmlns:a14="http://schemas.microsoft.com/office/drawing/2010/main" val="0"/>
            </a:ext>
          </a:extLst>
        </a:blip>
        <a:stretch>
          <a:fillRect/>
        </a:stretch>
      </xdr:blipFill>
      <xdr:spPr>
        <a:xfrm>
          <a:off x="2495551" y="92735401"/>
          <a:ext cx="1151430" cy="1123950"/>
        </a:xfrm>
        <a:prstGeom prst="rect">
          <a:avLst/>
        </a:prstGeom>
      </xdr:spPr>
    </xdr:pic>
    <xdr:clientData/>
  </xdr:twoCellAnchor>
  <xdr:twoCellAnchor editAs="oneCell">
    <xdr:from>
      <xdr:col>2</xdr:col>
      <xdr:colOff>514350</xdr:colOff>
      <xdr:row>53</xdr:row>
      <xdr:rowOff>57150</xdr:rowOff>
    </xdr:from>
    <xdr:to>
      <xdr:col>2</xdr:col>
      <xdr:colOff>1971675</xdr:colOff>
      <xdr:row>53</xdr:row>
      <xdr:rowOff>1078639</xdr:rowOff>
    </xdr:to>
    <xdr:pic>
      <xdr:nvPicPr>
        <xdr:cNvPr id="3" name="Рисунок 2">
          <a:hlinkClick xmlns:r="http://schemas.openxmlformats.org/officeDocument/2006/relationships" r:id="rId94"/>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95">
          <a:extLst>
            <a:ext uri="{28A0092B-C50C-407E-A947-70E740481C1C}">
              <a14:useLocalDpi xmlns:a14="http://schemas.microsoft.com/office/drawing/2010/main" val="0"/>
            </a:ext>
          </a:extLst>
        </a:blip>
        <a:stretch>
          <a:fillRect/>
        </a:stretch>
      </xdr:blipFill>
      <xdr:spPr>
        <a:xfrm>
          <a:off x="2362200" y="67170300"/>
          <a:ext cx="1457325" cy="1021489"/>
        </a:xfrm>
        <a:prstGeom prst="rect">
          <a:avLst/>
        </a:prstGeom>
      </xdr:spPr>
    </xdr:pic>
    <xdr:clientData/>
  </xdr:twoCellAnchor>
  <xdr:twoCellAnchor editAs="oneCell">
    <xdr:from>
      <xdr:col>2</xdr:col>
      <xdr:colOff>428625</xdr:colOff>
      <xdr:row>55</xdr:row>
      <xdr:rowOff>47626</xdr:rowOff>
    </xdr:from>
    <xdr:to>
      <xdr:col>2</xdr:col>
      <xdr:colOff>2019300</xdr:colOff>
      <xdr:row>55</xdr:row>
      <xdr:rowOff>1092739</xdr:rowOff>
    </xdr:to>
    <xdr:pic>
      <xdr:nvPicPr>
        <xdr:cNvPr id="332" name="Рисунок 331">
          <a:hlinkClick xmlns:r="http://schemas.openxmlformats.org/officeDocument/2006/relationships" r:id="rId96"/>
          <a:extLst>
            <a:ext uri="{FF2B5EF4-FFF2-40B4-BE49-F238E27FC236}">
              <a16:creationId xmlns:a16="http://schemas.microsoft.com/office/drawing/2014/main" id="{00000000-0008-0000-0B00-00004C010000}"/>
            </a:ext>
          </a:extLst>
        </xdr:cNvPr>
        <xdr:cNvPicPr>
          <a:picLocks noChangeAspect="1"/>
        </xdr:cNvPicPr>
      </xdr:nvPicPr>
      <xdr:blipFill>
        <a:blip xmlns:r="http://schemas.openxmlformats.org/officeDocument/2006/relationships" r:embed="rId97">
          <a:extLst>
            <a:ext uri="{28A0092B-C50C-407E-A947-70E740481C1C}">
              <a14:useLocalDpi xmlns:a14="http://schemas.microsoft.com/office/drawing/2010/main" val="0"/>
            </a:ext>
          </a:extLst>
        </a:blip>
        <a:stretch>
          <a:fillRect/>
        </a:stretch>
      </xdr:blipFill>
      <xdr:spPr>
        <a:xfrm>
          <a:off x="2276475" y="69446776"/>
          <a:ext cx="1590675" cy="1045113"/>
        </a:xfrm>
        <a:prstGeom prst="rect">
          <a:avLst/>
        </a:prstGeom>
      </xdr:spPr>
    </xdr:pic>
    <xdr:clientData/>
  </xdr:twoCellAnchor>
  <xdr:twoCellAnchor editAs="oneCell">
    <xdr:from>
      <xdr:col>2</xdr:col>
      <xdr:colOff>419100</xdr:colOff>
      <xdr:row>58</xdr:row>
      <xdr:rowOff>38100</xdr:rowOff>
    </xdr:from>
    <xdr:to>
      <xdr:col>2</xdr:col>
      <xdr:colOff>2028825</xdr:colOff>
      <xdr:row>58</xdr:row>
      <xdr:rowOff>1092393</xdr:rowOff>
    </xdr:to>
    <xdr:pic>
      <xdr:nvPicPr>
        <xdr:cNvPr id="333" name="Рисунок 332">
          <a:hlinkClick xmlns:r="http://schemas.openxmlformats.org/officeDocument/2006/relationships" r:id="rId98"/>
          <a:extLst>
            <a:ext uri="{FF2B5EF4-FFF2-40B4-BE49-F238E27FC236}">
              <a16:creationId xmlns:a16="http://schemas.microsoft.com/office/drawing/2014/main" id="{00000000-0008-0000-0B00-00004D010000}"/>
            </a:ext>
          </a:extLst>
        </xdr:cNvPr>
        <xdr:cNvPicPr>
          <a:picLocks noChangeAspect="1"/>
        </xdr:cNvPicPr>
      </xdr:nvPicPr>
      <xdr:blipFill>
        <a:blip xmlns:r="http://schemas.openxmlformats.org/officeDocument/2006/relationships" r:embed="rId99">
          <a:extLst>
            <a:ext uri="{28A0092B-C50C-407E-A947-70E740481C1C}">
              <a14:useLocalDpi xmlns:a14="http://schemas.microsoft.com/office/drawing/2010/main" val="0"/>
            </a:ext>
          </a:extLst>
        </a:blip>
        <a:stretch>
          <a:fillRect/>
        </a:stretch>
      </xdr:blipFill>
      <xdr:spPr>
        <a:xfrm>
          <a:off x="2266950" y="72866250"/>
          <a:ext cx="1609725" cy="1054293"/>
        </a:xfrm>
        <a:prstGeom prst="rect">
          <a:avLst/>
        </a:prstGeom>
      </xdr:spPr>
    </xdr:pic>
    <xdr:clientData/>
  </xdr:twoCellAnchor>
  <xdr:twoCellAnchor editAs="oneCell">
    <xdr:from>
      <xdr:col>2</xdr:col>
      <xdr:colOff>447675</xdr:colOff>
      <xdr:row>61</xdr:row>
      <xdr:rowOff>38100</xdr:rowOff>
    </xdr:from>
    <xdr:to>
      <xdr:col>2</xdr:col>
      <xdr:colOff>2114550</xdr:colOff>
      <xdr:row>61</xdr:row>
      <xdr:rowOff>1103634</xdr:rowOff>
    </xdr:to>
    <xdr:pic>
      <xdr:nvPicPr>
        <xdr:cNvPr id="793" name="Рисунок 792">
          <a:hlinkClick xmlns:r="http://schemas.openxmlformats.org/officeDocument/2006/relationships" r:id="rId100"/>
          <a:extLst>
            <a:ext uri="{FF2B5EF4-FFF2-40B4-BE49-F238E27FC236}">
              <a16:creationId xmlns:a16="http://schemas.microsoft.com/office/drawing/2014/main" id="{00000000-0008-0000-0B00-000019030000}"/>
            </a:ext>
          </a:extLst>
        </xdr:cNvPr>
        <xdr:cNvPicPr>
          <a:picLocks noChangeAspect="1"/>
        </xdr:cNvPicPr>
      </xdr:nvPicPr>
      <xdr:blipFill>
        <a:blip xmlns:r="http://schemas.openxmlformats.org/officeDocument/2006/relationships" r:embed="rId101">
          <a:extLst>
            <a:ext uri="{28A0092B-C50C-407E-A947-70E740481C1C}">
              <a14:useLocalDpi xmlns:a14="http://schemas.microsoft.com/office/drawing/2010/main" val="0"/>
            </a:ext>
          </a:extLst>
        </a:blip>
        <a:stretch>
          <a:fillRect/>
        </a:stretch>
      </xdr:blipFill>
      <xdr:spPr>
        <a:xfrm>
          <a:off x="2295525" y="76295250"/>
          <a:ext cx="1666875" cy="1065534"/>
        </a:xfrm>
        <a:prstGeom prst="rect">
          <a:avLst/>
        </a:prstGeom>
      </xdr:spPr>
    </xdr:pic>
    <xdr:clientData/>
  </xdr:twoCellAnchor>
  <xdr:twoCellAnchor editAs="oneCell">
    <xdr:from>
      <xdr:col>2</xdr:col>
      <xdr:colOff>819151</xdr:colOff>
      <xdr:row>39</xdr:row>
      <xdr:rowOff>28575</xdr:rowOff>
    </xdr:from>
    <xdr:to>
      <xdr:col>2</xdr:col>
      <xdr:colOff>1623567</xdr:colOff>
      <xdr:row>39</xdr:row>
      <xdr:rowOff>1123950</xdr:rowOff>
    </xdr:to>
    <xdr:pic>
      <xdr:nvPicPr>
        <xdr:cNvPr id="794" name="Рисунок 793">
          <a:hlinkClick xmlns:r="http://schemas.openxmlformats.org/officeDocument/2006/relationships" r:id="rId102"/>
          <a:extLst>
            <a:ext uri="{FF2B5EF4-FFF2-40B4-BE49-F238E27FC236}">
              <a16:creationId xmlns:a16="http://schemas.microsoft.com/office/drawing/2014/main" id="{00000000-0008-0000-0B00-00001A030000}"/>
            </a:ext>
          </a:extLst>
        </xdr:cNvPr>
        <xdr:cNvPicPr>
          <a:picLocks noChangeAspect="1"/>
        </xdr:cNvPicPr>
      </xdr:nvPicPr>
      <xdr:blipFill>
        <a:blip xmlns:r="http://schemas.openxmlformats.org/officeDocument/2006/relationships" r:embed="rId103" cstate="print">
          <a:extLst>
            <a:ext uri="{28A0092B-C50C-407E-A947-70E740481C1C}">
              <a14:useLocalDpi xmlns:a14="http://schemas.microsoft.com/office/drawing/2010/main" val="0"/>
            </a:ext>
          </a:extLst>
        </a:blip>
        <a:stretch>
          <a:fillRect/>
        </a:stretch>
      </xdr:blipFill>
      <xdr:spPr>
        <a:xfrm>
          <a:off x="2724151" y="50863500"/>
          <a:ext cx="804416" cy="1095375"/>
        </a:xfrm>
        <a:prstGeom prst="rect">
          <a:avLst/>
        </a:prstGeom>
      </xdr:spPr>
    </xdr:pic>
    <xdr:clientData/>
  </xdr:twoCellAnchor>
  <xdr:twoCellAnchor editAs="oneCell">
    <xdr:from>
      <xdr:col>1</xdr:col>
      <xdr:colOff>0</xdr:colOff>
      <xdr:row>39</xdr:row>
      <xdr:rowOff>9525</xdr:rowOff>
    </xdr:from>
    <xdr:to>
      <xdr:col>1</xdr:col>
      <xdr:colOff>666750</xdr:colOff>
      <xdr:row>39</xdr:row>
      <xdr:rowOff>676275</xdr:rowOff>
    </xdr:to>
    <xdr:pic>
      <xdr:nvPicPr>
        <xdr:cNvPr id="1273" name="Рисунок 1272">
          <a:extLst>
            <a:ext uri="{FF2B5EF4-FFF2-40B4-BE49-F238E27FC236}">
              <a16:creationId xmlns:a16="http://schemas.microsoft.com/office/drawing/2014/main" id="{00000000-0008-0000-0B00-0000F9040000}"/>
            </a:ext>
          </a:extLst>
        </xdr:cNvPr>
        <xdr:cNvPicPr>
          <a:picLocks noChangeAspect="1"/>
        </xdr:cNvPicPr>
      </xdr:nvPicPr>
      <xdr:blipFill>
        <a:blip xmlns:r="http://schemas.openxmlformats.org/officeDocument/2006/relationships" r:embed="rId104" cstate="print">
          <a:extLst>
            <a:ext uri="{28A0092B-C50C-407E-A947-70E740481C1C}">
              <a14:useLocalDpi xmlns:a14="http://schemas.microsoft.com/office/drawing/2010/main" val="0"/>
            </a:ext>
          </a:extLst>
        </a:blip>
        <a:stretch>
          <a:fillRect/>
        </a:stretch>
      </xdr:blipFill>
      <xdr:spPr>
        <a:xfrm>
          <a:off x="0" y="51939825"/>
          <a:ext cx="666750" cy="666750"/>
        </a:xfrm>
        <a:prstGeom prst="rect">
          <a:avLst/>
        </a:prstGeom>
      </xdr:spPr>
    </xdr:pic>
    <xdr:clientData/>
  </xdr:twoCellAnchor>
  <xdr:twoCellAnchor editAs="oneCell">
    <xdr:from>
      <xdr:col>1</xdr:col>
      <xdr:colOff>0</xdr:colOff>
      <xdr:row>53</xdr:row>
      <xdr:rowOff>9525</xdr:rowOff>
    </xdr:from>
    <xdr:to>
      <xdr:col>1</xdr:col>
      <xdr:colOff>666750</xdr:colOff>
      <xdr:row>53</xdr:row>
      <xdr:rowOff>676275</xdr:rowOff>
    </xdr:to>
    <xdr:pic>
      <xdr:nvPicPr>
        <xdr:cNvPr id="1274" name="Рисунок 1273">
          <a:extLst>
            <a:ext uri="{FF2B5EF4-FFF2-40B4-BE49-F238E27FC236}">
              <a16:creationId xmlns:a16="http://schemas.microsoft.com/office/drawing/2014/main" id="{00000000-0008-0000-0B00-0000FA040000}"/>
            </a:ext>
          </a:extLst>
        </xdr:cNvPr>
        <xdr:cNvPicPr>
          <a:picLocks noChangeAspect="1"/>
        </xdr:cNvPicPr>
      </xdr:nvPicPr>
      <xdr:blipFill>
        <a:blip xmlns:r="http://schemas.openxmlformats.org/officeDocument/2006/relationships" r:embed="rId104" cstate="print">
          <a:extLst>
            <a:ext uri="{28A0092B-C50C-407E-A947-70E740481C1C}">
              <a14:useLocalDpi xmlns:a14="http://schemas.microsoft.com/office/drawing/2010/main" val="0"/>
            </a:ext>
          </a:extLst>
        </a:blip>
        <a:stretch>
          <a:fillRect/>
        </a:stretch>
      </xdr:blipFill>
      <xdr:spPr>
        <a:xfrm>
          <a:off x="0" y="65979675"/>
          <a:ext cx="666750" cy="666750"/>
        </a:xfrm>
        <a:prstGeom prst="rect">
          <a:avLst/>
        </a:prstGeom>
      </xdr:spPr>
    </xdr:pic>
    <xdr:clientData/>
  </xdr:twoCellAnchor>
  <xdr:twoCellAnchor editAs="oneCell">
    <xdr:from>
      <xdr:col>1</xdr:col>
      <xdr:colOff>0</xdr:colOff>
      <xdr:row>55</xdr:row>
      <xdr:rowOff>9525</xdr:rowOff>
    </xdr:from>
    <xdr:to>
      <xdr:col>1</xdr:col>
      <xdr:colOff>666750</xdr:colOff>
      <xdr:row>55</xdr:row>
      <xdr:rowOff>676275</xdr:rowOff>
    </xdr:to>
    <xdr:pic>
      <xdr:nvPicPr>
        <xdr:cNvPr id="1275" name="Рисунок 1274">
          <a:extLst>
            <a:ext uri="{FF2B5EF4-FFF2-40B4-BE49-F238E27FC236}">
              <a16:creationId xmlns:a16="http://schemas.microsoft.com/office/drawing/2014/main" id="{00000000-0008-0000-0B00-0000FB040000}"/>
            </a:ext>
          </a:extLst>
        </xdr:cNvPr>
        <xdr:cNvPicPr>
          <a:picLocks noChangeAspect="1"/>
        </xdr:cNvPicPr>
      </xdr:nvPicPr>
      <xdr:blipFill>
        <a:blip xmlns:r="http://schemas.openxmlformats.org/officeDocument/2006/relationships" r:embed="rId104" cstate="print">
          <a:extLst>
            <a:ext uri="{28A0092B-C50C-407E-A947-70E740481C1C}">
              <a14:useLocalDpi xmlns:a14="http://schemas.microsoft.com/office/drawing/2010/main" val="0"/>
            </a:ext>
          </a:extLst>
        </a:blip>
        <a:stretch>
          <a:fillRect/>
        </a:stretch>
      </xdr:blipFill>
      <xdr:spPr>
        <a:xfrm>
          <a:off x="0" y="68265675"/>
          <a:ext cx="666750" cy="666750"/>
        </a:xfrm>
        <a:prstGeom prst="rect">
          <a:avLst/>
        </a:prstGeom>
      </xdr:spPr>
    </xdr:pic>
    <xdr:clientData/>
  </xdr:twoCellAnchor>
  <xdr:twoCellAnchor editAs="oneCell">
    <xdr:from>
      <xdr:col>1</xdr:col>
      <xdr:colOff>0</xdr:colOff>
      <xdr:row>58</xdr:row>
      <xdr:rowOff>9525</xdr:rowOff>
    </xdr:from>
    <xdr:to>
      <xdr:col>1</xdr:col>
      <xdr:colOff>666750</xdr:colOff>
      <xdr:row>58</xdr:row>
      <xdr:rowOff>676275</xdr:rowOff>
    </xdr:to>
    <xdr:pic>
      <xdr:nvPicPr>
        <xdr:cNvPr id="1284" name="Рисунок 1283">
          <a:extLst>
            <a:ext uri="{FF2B5EF4-FFF2-40B4-BE49-F238E27FC236}">
              <a16:creationId xmlns:a16="http://schemas.microsoft.com/office/drawing/2014/main" id="{00000000-0008-0000-0B00-000004050000}"/>
            </a:ext>
          </a:extLst>
        </xdr:cNvPr>
        <xdr:cNvPicPr>
          <a:picLocks noChangeAspect="1"/>
        </xdr:cNvPicPr>
      </xdr:nvPicPr>
      <xdr:blipFill>
        <a:blip xmlns:r="http://schemas.openxmlformats.org/officeDocument/2006/relationships" r:embed="rId104" cstate="print">
          <a:extLst>
            <a:ext uri="{28A0092B-C50C-407E-A947-70E740481C1C}">
              <a14:useLocalDpi xmlns:a14="http://schemas.microsoft.com/office/drawing/2010/main" val="0"/>
            </a:ext>
          </a:extLst>
        </a:blip>
        <a:stretch>
          <a:fillRect/>
        </a:stretch>
      </xdr:blipFill>
      <xdr:spPr>
        <a:xfrm>
          <a:off x="0" y="71694675"/>
          <a:ext cx="666750" cy="666750"/>
        </a:xfrm>
        <a:prstGeom prst="rect">
          <a:avLst/>
        </a:prstGeom>
      </xdr:spPr>
    </xdr:pic>
    <xdr:clientData/>
  </xdr:twoCellAnchor>
  <xdr:twoCellAnchor editAs="oneCell">
    <xdr:from>
      <xdr:col>1</xdr:col>
      <xdr:colOff>0</xdr:colOff>
      <xdr:row>61</xdr:row>
      <xdr:rowOff>9525</xdr:rowOff>
    </xdr:from>
    <xdr:to>
      <xdr:col>1</xdr:col>
      <xdr:colOff>666750</xdr:colOff>
      <xdr:row>61</xdr:row>
      <xdr:rowOff>676275</xdr:rowOff>
    </xdr:to>
    <xdr:pic>
      <xdr:nvPicPr>
        <xdr:cNvPr id="1290" name="Рисунок 1289">
          <a:extLst>
            <a:ext uri="{FF2B5EF4-FFF2-40B4-BE49-F238E27FC236}">
              <a16:creationId xmlns:a16="http://schemas.microsoft.com/office/drawing/2014/main" id="{00000000-0008-0000-0B00-00000A050000}"/>
            </a:ext>
          </a:extLst>
        </xdr:cNvPr>
        <xdr:cNvPicPr>
          <a:picLocks noChangeAspect="1"/>
        </xdr:cNvPicPr>
      </xdr:nvPicPr>
      <xdr:blipFill>
        <a:blip xmlns:r="http://schemas.openxmlformats.org/officeDocument/2006/relationships" r:embed="rId104" cstate="print">
          <a:extLst>
            <a:ext uri="{28A0092B-C50C-407E-A947-70E740481C1C}">
              <a14:useLocalDpi xmlns:a14="http://schemas.microsoft.com/office/drawing/2010/main" val="0"/>
            </a:ext>
          </a:extLst>
        </a:blip>
        <a:stretch>
          <a:fillRect/>
        </a:stretch>
      </xdr:blipFill>
      <xdr:spPr>
        <a:xfrm>
          <a:off x="0" y="75123675"/>
          <a:ext cx="666750" cy="666750"/>
        </a:xfrm>
        <a:prstGeom prst="rect">
          <a:avLst/>
        </a:prstGeom>
      </xdr:spPr>
    </xdr:pic>
    <xdr:clientData/>
  </xdr:twoCellAnchor>
  <xdr:twoCellAnchor editAs="oneCell">
    <xdr:from>
      <xdr:col>10</xdr:col>
      <xdr:colOff>57152</xdr:colOff>
      <xdr:row>9</xdr:row>
      <xdr:rowOff>457200</xdr:rowOff>
    </xdr:from>
    <xdr:to>
      <xdr:col>10</xdr:col>
      <xdr:colOff>785112</xdr:colOff>
      <xdr:row>9</xdr:row>
      <xdr:rowOff>685800</xdr:rowOff>
    </xdr:to>
    <xdr:pic>
      <xdr:nvPicPr>
        <xdr:cNvPr id="1368" name="Рисунок 1367">
          <a:extLst>
            <a:ext uri="{FF2B5EF4-FFF2-40B4-BE49-F238E27FC236}">
              <a16:creationId xmlns:a16="http://schemas.microsoft.com/office/drawing/2014/main" id="{00000000-0008-0000-0B00-000058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4267200"/>
          <a:ext cx="727960" cy="228600"/>
        </a:xfrm>
        <a:prstGeom prst="rect">
          <a:avLst/>
        </a:prstGeom>
      </xdr:spPr>
    </xdr:pic>
    <xdr:clientData/>
  </xdr:twoCellAnchor>
  <xdr:twoCellAnchor editAs="oneCell">
    <xdr:from>
      <xdr:col>10</xdr:col>
      <xdr:colOff>57152</xdr:colOff>
      <xdr:row>10</xdr:row>
      <xdr:rowOff>457200</xdr:rowOff>
    </xdr:from>
    <xdr:to>
      <xdr:col>10</xdr:col>
      <xdr:colOff>785112</xdr:colOff>
      <xdr:row>10</xdr:row>
      <xdr:rowOff>685800</xdr:rowOff>
    </xdr:to>
    <xdr:pic>
      <xdr:nvPicPr>
        <xdr:cNvPr id="1369" name="Рисунок 1368">
          <a:extLst>
            <a:ext uri="{FF2B5EF4-FFF2-40B4-BE49-F238E27FC236}">
              <a16:creationId xmlns:a16="http://schemas.microsoft.com/office/drawing/2014/main" id="{00000000-0008-0000-0B00-000059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5410200"/>
          <a:ext cx="727960" cy="228600"/>
        </a:xfrm>
        <a:prstGeom prst="rect">
          <a:avLst/>
        </a:prstGeom>
      </xdr:spPr>
    </xdr:pic>
    <xdr:clientData/>
  </xdr:twoCellAnchor>
  <xdr:twoCellAnchor editAs="oneCell">
    <xdr:from>
      <xdr:col>10</xdr:col>
      <xdr:colOff>57152</xdr:colOff>
      <xdr:row>12</xdr:row>
      <xdr:rowOff>457200</xdr:rowOff>
    </xdr:from>
    <xdr:to>
      <xdr:col>10</xdr:col>
      <xdr:colOff>785112</xdr:colOff>
      <xdr:row>12</xdr:row>
      <xdr:rowOff>685800</xdr:rowOff>
    </xdr:to>
    <xdr:pic>
      <xdr:nvPicPr>
        <xdr:cNvPr id="1370" name="Рисунок 1369">
          <a:extLst>
            <a:ext uri="{FF2B5EF4-FFF2-40B4-BE49-F238E27FC236}">
              <a16:creationId xmlns:a16="http://schemas.microsoft.com/office/drawing/2014/main" id="{00000000-0008-0000-0B00-00005A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7696200"/>
          <a:ext cx="727960" cy="228600"/>
        </a:xfrm>
        <a:prstGeom prst="rect">
          <a:avLst/>
        </a:prstGeom>
      </xdr:spPr>
    </xdr:pic>
    <xdr:clientData/>
  </xdr:twoCellAnchor>
  <xdr:twoCellAnchor editAs="oneCell">
    <xdr:from>
      <xdr:col>10</xdr:col>
      <xdr:colOff>57152</xdr:colOff>
      <xdr:row>13</xdr:row>
      <xdr:rowOff>457200</xdr:rowOff>
    </xdr:from>
    <xdr:to>
      <xdr:col>10</xdr:col>
      <xdr:colOff>785112</xdr:colOff>
      <xdr:row>13</xdr:row>
      <xdr:rowOff>685800</xdr:rowOff>
    </xdr:to>
    <xdr:pic>
      <xdr:nvPicPr>
        <xdr:cNvPr id="1371" name="Рисунок 1370">
          <a:extLst>
            <a:ext uri="{FF2B5EF4-FFF2-40B4-BE49-F238E27FC236}">
              <a16:creationId xmlns:a16="http://schemas.microsoft.com/office/drawing/2014/main" id="{00000000-0008-0000-0B00-00005B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8839200"/>
          <a:ext cx="727960" cy="228600"/>
        </a:xfrm>
        <a:prstGeom prst="rect">
          <a:avLst/>
        </a:prstGeom>
      </xdr:spPr>
    </xdr:pic>
    <xdr:clientData/>
  </xdr:twoCellAnchor>
  <xdr:twoCellAnchor editAs="oneCell">
    <xdr:from>
      <xdr:col>10</xdr:col>
      <xdr:colOff>57152</xdr:colOff>
      <xdr:row>16</xdr:row>
      <xdr:rowOff>457200</xdr:rowOff>
    </xdr:from>
    <xdr:to>
      <xdr:col>10</xdr:col>
      <xdr:colOff>785112</xdr:colOff>
      <xdr:row>16</xdr:row>
      <xdr:rowOff>685800</xdr:rowOff>
    </xdr:to>
    <xdr:pic>
      <xdr:nvPicPr>
        <xdr:cNvPr id="1373" name="Рисунок 1372">
          <a:extLst>
            <a:ext uri="{FF2B5EF4-FFF2-40B4-BE49-F238E27FC236}">
              <a16:creationId xmlns:a16="http://schemas.microsoft.com/office/drawing/2014/main" id="{00000000-0008-0000-0B00-00005D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13411200"/>
          <a:ext cx="727960" cy="228600"/>
        </a:xfrm>
        <a:prstGeom prst="rect">
          <a:avLst/>
        </a:prstGeom>
      </xdr:spPr>
    </xdr:pic>
    <xdr:clientData/>
  </xdr:twoCellAnchor>
  <xdr:twoCellAnchor editAs="oneCell">
    <xdr:from>
      <xdr:col>10</xdr:col>
      <xdr:colOff>57152</xdr:colOff>
      <xdr:row>17</xdr:row>
      <xdr:rowOff>457200</xdr:rowOff>
    </xdr:from>
    <xdr:to>
      <xdr:col>10</xdr:col>
      <xdr:colOff>785112</xdr:colOff>
      <xdr:row>17</xdr:row>
      <xdr:rowOff>685800</xdr:rowOff>
    </xdr:to>
    <xdr:pic>
      <xdr:nvPicPr>
        <xdr:cNvPr id="1374" name="Рисунок 1373">
          <a:extLst>
            <a:ext uri="{FF2B5EF4-FFF2-40B4-BE49-F238E27FC236}">
              <a16:creationId xmlns:a16="http://schemas.microsoft.com/office/drawing/2014/main" id="{00000000-0008-0000-0B00-00005E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14554200"/>
          <a:ext cx="727960" cy="228600"/>
        </a:xfrm>
        <a:prstGeom prst="rect">
          <a:avLst/>
        </a:prstGeom>
      </xdr:spPr>
    </xdr:pic>
    <xdr:clientData/>
  </xdr:twoCellAnchor>
  <xdr:twoCellAnchor editAs="oneCell">
    <xdr:from>
      <xdr:col>10</xdr:col>
      <xdr:colOff>57152</xdr:colOff>
      <xdr:row>18</xdr:row>
      <xdr:rowOff>457200</xdr:rowOff>
    </xdr:from>
    <xdr:to>
      <xdr:col>10</xdr:col>
      <xdr:colOff>785112</xdr:colOff>
      <xdr:row>18</xdr:row>
      <xdr:rowOff>685800</xdr:rowOff>
    </xdr:to>
    <xdr:pic>
      <xdr:nvPicPr>
        <xdr:cNvPr id="1375" name="Рисунок 1374">
          <a:extLst>
            <a:ext uri="{FF2B5EF4-FFF2-40B4-BE49-F238E27FC236}">
              <a16:creationId xmlns:a16="http://schemas.microsoft.com/office/drawing/2014/main" id="{00000000-0008-0000-0B00-00005F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15697200"/>
          <a:ext cx="727960" cy="228600"/>
        </a:xfrm>
        <a:prstGeom prst="rect">
          <a:avLst/>
        </a:prstGeom>
      </xdr:spPr>
    </xdr:pic>
    <xdr:clientData/>
  </xdr:twoCellAnchor>
  <xdr:twoCellAnchor editAs="oneCell">
    <xdr:from>
      <xdr:col>10</xdr:col>
      <xdr:colOff>57152</xdr:colOff>
      <xdr:row>19</xdr:row>
      <xdr:rowOff>457200</xdr:rowOff>
    </xdr:from>
    <xdr:to>
      <xdr:col>10</xdr:col>
      <xdr:colOff>785112</xdr:colOff>
      <xdr:row>19</xdr:row>
      <xdr:rowOff>685800</xdr:rowOff>
    </xdr:to>
    <xdr:pic>
      <xdr:nvPicPr>
        <xdr:cNvPr id="1376" name="Рисунок 1375">
          <a:extLst>
            <a:ext uri="{FF2B5EF4-FFF2-40B4-BE49-F238E27FC236}">
              <a16:creationId xmlns:a16="http://schemas.microsoft.com/office/drawing/2014/main" id="{00000000-0008-0000-0B00-000060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16840200"/>
          <a:ext cx="727960" cy="228600"/>
        </a:xfrm>
        <a:prstGeom prst="rect">
          <a:avLst/>
        </a:prstGeom>
      </xdr:spPr>
    </xdr:pic>
    <xdr:clientData/>
  </xdr:twoCellAnchor>
  <xdr:twoCellAnchor editAs="oneCell">
    <xdr:from>
      <xdr:col>10</xdr:col>
      <xdr:colOff>57152</xdr:colOff>
      <xdr:row>22</xdr:row>
      <xdr:rowOff>457200</xdr:rowOff>
    </xdr:from>
    <xdr:to>
      <xdr:col>10</xdr:col>
      <xdr:colOff>785112</xdr:colOff>
      <xdr:row>22</xdr:row>
      <xdr:rowOff>685800</xdr:rowOff>
    </xdr:to>
    <xdr:pic>
      <xdr:nvPicPr>
        <xdr:cNvPr id="1378" name="Рисунок 1377">
          <a:extLst>
            <a:ext uri="{FF2B5EF4-FFF2-40B4-BE49-F238E27FC236}">
              <a16:creationId xmlns:a16="http://schemas.microsoft.com/office/drawing/2014/main" id="{00000000-0008-0000-0B00-000062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21412200"/>
          <a:ext cx="727960" cy="228600"/>
        </a:xfrm>
        <a:prstGeom prst="rect">
          <a:avLst/>
        </a:prstGeom>
      </xdr:spPr>
    </xdr:pic>
    <xdr:clientData/>
  </xdr:twoCellAnchor>
  <xdr:twoCellAnchor editAs="oneCell">
    <xdr:from>
      <xdr:col>10</xdr:col>
      <xdr:colOff>57152</xdr:colOff>
      <xdr:row>23</xdr:row>
      <xdr:rowOff>457200</xdr:rowOff>
    </xdr:from>
    <xdr:to>
      <xdr:col>10</xdr:col>
      <xdr:colOff>785112</xdr:colOff>
      <xdr:row>23</xdr:row>
      <xdr:rowOff>685800</xdr:rowOff>
    </xdr:to>
    <xdr:pic>
      <xdr:nvPicPr>
        <xdr:cNvPr id="1379" name="Рисунок 1378">
          <a:extLst>
            <a:ext uri="{FF2B5EF4-FFF2-40B4-BE49-F238E27FC236}">
              <a16:creationId xmlns:a16="http://schemas.microsoft.com/office/drawing/2014/main" id="{00000000-0008-0000-0B00-000063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22555200"/>
          <a:ext cx="727960" cy="228600"/>
        </a:xfrm>
        <a:prstGeom prst="rect">
          <a:avLst/>
        </a:prstGeom>
      </xdr:spPr>
    </xdr:pic>
    <xdr:clientData/>
  </xdr:twoCellAnchor>
  <xdr:twoCellAnchor editAs="oneCell">
    <xdr:from>
      <xdr:col>10</xdr:col>
      <xdr:colOff>57152</xdr:colOff>
      <xdr:row>24</xdr:row>
      <xdr:rowOff>457200</xdr:rowOff>
    </xdr:from>
    <xdr:to>
      <xdr:col>10</xdr:col>
      <xdr:colOff>785112</xdr:colOff>
      <xdr:row>24</xdr:row>
      <xdr:rowOff>685800</xdr:rowOff>
    </xdr:to>
    <xdr:pic>
      <xdr:nvPicPr>
        <xdr:cNvPr id="1380" name="Рисунок 1379">
          <a:extLst>
            <a:ext uri="{FF2B5EF4-FFF2-40B4-BE49-F238E27FC236}">
              <a16:creationId xmlns:a16="http://schemas.microsoft.com/office/drawing/2014/main" id="{00000000-0008-0000-0B00-000064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23698200"/>
          <a:ext cx="727960" cy="228600"/>
        </a:xfrm>
        <a:prstGeom prst="rect">
          <a:avLst/>
        </a:prstGeom>
      </xdr:spPr>
    </xdr:pic>
    <xdr:clientData/>
  </xdr:twoCellAnchor>
  <xdr:twoCellAnchor editAs="oneCell">
    <xdr:from>
      <xdr:col>10</xdr:col>
      <xdr:colOff>57152</xdr:colOff>
      <xdr:row>25</xdr:row>
      <xdr:rowOff>457200</xdr:rowOff>
    </xdr:from>
    <xdr:to>
      <xdr:col>10</xdr:col>
      <xdr:colOff>785112</xdr:colOff>
      <xdr:row>25</xdr:row>
      <xdr:rowOff>685800</xdr:rowOff>
    </xdr:to>
    <xdr:pic>
      <xdr:nvPicPr>
        <xdr:cNvPr id="1381" name="Рисунок 1380">
          <a:extLst>
            <a:ext uri="{FF2B5EF4-FFF2-40B4-BE49-F238E27FC236}">
              <a16:creationId xmlns:a16="http://schemas.microsoft.com/office/drawing/2014/main" id="{00000000-0008-0000-0B00-000065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24841200"/>
          <a:ext cx="727960" cy="228600"/>
        </a:xfrm>
        <a:prstGeom prst="rect">
          <a:avLst/>
        </a:prstGeom>
      </xdr:spPr>
    </xdr:pic>
    <xdr:clientData/>
  </xdr:twoCellAnchor>
  <xdr:twoCellAnchor editAs="oneCell">
    <xdr:from>
      <xdr:col>10</xdr:col>
      <xdr:colOff>57152</xdr:colOff>
      <xdr:row>26</xdr:row>
      <xdr:rowOff>457200</xdr:rowOff>
    </xdr:from>
    <xdr:to>
      <xdr:col>10</xdr:col>
      <xdr:colOff>785112</xdr:colOff>
      <xdr:row>26</xdr:row>
      <xdr:rowOff>685800</xdr:rowOff>
    </xdr:to>
    <xdr:pic>
      <xdr:nvPicPr>
        <xdr:cNvPr id="1382" name="Рисунок 1381">
          <a:extLst>
            <a:ext uri="{FF2B5EF4-FFF2-40B4-BE49-F238E27FC236}">
              <a16:creationId xmlns:a16="http://schemas.microsoft.com/office/drawing/2014/main" id="{00000000-0008-0000-0B00-000066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25984200"/>
          <a:ext cx="727960" cy="228600"/>
        </a:xfrm>
        <a:prstGeom prst="rect">
          <a:avLst/>
        </a:prstGeom>
      </xdr:spPr>
    </xdr:pic>
    <xdr:clientData/>
  </xdr:twoCellAnchor>
  <xdr:twoCellAnchor editAs="oneCell">
    <xdr:from>
      <xdr:col>10</xdr:col>
      <xdr:colOff>57152</xdr:colOff>
      <xdr:row>27</xdr:row>
      <xdr:rowOff>457200</xdr:rowOff>
    </xdr:from>
    <xdr:to>
      <xdr:col>10</xdr:col>
      <xdr:colOff>785112</xdr:colOff>
      <xdr:row>27</xdr:row>
      <xdr:rowOff>685800</xdr:rowOff>
    </xdr:to>
    <xdr:pic>
      <xdr:nvPicPr>
        <xdr:cNvPr id="1383" name="Рисунок 1382">
          <a:extLst>
            <a:ext uri="{FF2B5EF4-FFF2-40B4-BE49-F238E27FC236}">
              <a16:creationId xmlns:a16="http://schemas.microsoft.com/office/drawing/2014/main" id="{00000000-0008-0000-0B00-000067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27127200"/>
          <a:ext cx="727960" cy="228600"/>
        </a:xfrm>
        <a:prstGeom prst="rect">
          <a:avLst/>
        </a:prstGeom>
      </xdr:spPr>
    </xdr:pic>
    <xdr:clientData/>
  </xdr:twoCellAnchor>
  <xdr:twoCellAnchor editAs="oneCell">
    <xdr:from>
      <xdr:col>10</xdr:col>
      <xdr:colOff>57152</xdr:colOff>
      <xdr:row>28</xdr:row>
      <xdr:rowOff>457200</xdr:rowOff>
    </xdr:from>
    <xdr:to>
      <xdr:col>10</xdr:col>
      <xdr:colOff>785112</xdr:colOff>
      <xdr:row>28</xdr:row>
      <xdr:rowOff>685800</xdr:rowOff>
    </xdr:to>
    <xdr:pic>
      <xdr:nvPicPr>
        <xdr:cNvPr id="1384" name="Рисунок 1383">
          <a:extLst>
            <a:ext uri="{FF2B5EF4-FFF2-40B4-BE49-F238E27FC236}">
              <a16:creationId xmlns:a16="http://schemas.microsoft.com/office/drawing/2014/main" id="{00000000-0008-0000-0B00-000068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28270200"/>
          <a:ext cx="727960" cy="228600"/>
        </a:xfrm>
        <a:prstGeom prst="rect">
          <a:avLst/>
        </a:prstGeom>
      </xdr:spPr>
    </xdr:pic>
    <xdr:clientData/>
  </xdr:twoCellAnchor>
  <xdr:twoCellAnchor editAs="oneCell">
    <xdr:from>
      <xdr:col>10</xdr:col>
      <xdr:colOff>57152</xdr:colOff>
      <xdr:row>29</xdr:row>
      <xdr:rowOff>457200</xdr:rowOff>
    </xdr:from>
    <xdr:to>
      <xdr:col>10</xdr:col>
      <xdr:colOff>785112</xdr:colOff>
      <xdr:row>29</xdr:row>
      <xdr:rowOff>685800</xdr:rowOff>
    </xdr:to>
    <xdr:pic>
      <xdr:nvPicPr>
        <xdr:cNvPr id="1385" name="Рисунок 1384">
          <a:extLst>
            <a:ext uri="{FF2B5EF4-FFF2-40B4-BE49-F238E27FC236}">
              <a16:creationId xmlns:a16="http://schemas.microsoft.com/office/drawing/2014/main" id="{00000000-0008-0000-0B00-000069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29413200"/>
          <a:ext cx="727960" cy="228600"/>
        </a:xfrm>
        <a:prstGeom prst="rect">
          <a:avLst/>
        </a:prstGeom>
      </xdr:spPr>
    </xdr:pic>
    <xdr:clientData/>
  </xdr:twoCellAnchor>
  <xdr:twoCellAnchor editAs="oneCell">
    <xdr:from>
      <xdr:col>10</xdr:col>
      <xdr:colOff>57152</xdr:colOff>
      <xdr:row>30</xdr:row>
      <xdr:rowOff>457200</xdr:rowOff>
    </xdr:from>
    <xdr:to>
      <xdr:col>10</xdr:col>
      <xdr:colOff>785112</xdr:colOff>
      <xdr:row>30</xdr:row>
      <xdr:rowOff>685800</xdr:rowOff>
    </xdr:to>
    <xdr:pic>
      <xdr:nvPicPr>
        <xdr:cNvPr id="1386" name="Рисунок 1385">
          <a:extLst>
            <a:ext uri="{FF2B5EF4-FFF2-40B4-BE49-F238E27FC236}">
              <a16:creationId xmlns:a16="http://schemas.microsoft.com/office/drawing/2014/main" id="{00000000-0008-0000-0B00-00006A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30556200"/>
          <a:ext cx="727960" cy="228600"/>
        </a:xfrm>
        <a:prstGeom prst="rect">
          <a:avLst/>
        </a:prstGeom>
      </xdr:spPr>
    </xdr:pic>
    <xdr:clientData/>
  </xdr:twoCellAnchor>
  <xdr:twoCellAnchor editAs="oneCell">
    <xdr:from>
      <xdr:col>10</xdr:col>
      <xdr:colOff>57152</xdr:colOff>
      <xdr:row>33</xdr:row>
      <xdr:rowOff>457200</xdr:rowOff>
    </xdr:from>
    <xdr:to>
      <xdr:col>10</xdr:col>
      <xdr:colOff>785112</xdr:colOff>
      <xdr:row>33</xdr:row>
      <xdr:rowOff>685800</xdr:rowOff>
    </xdr:to>
    <xdr:pic>
      <xdr:nvPicPr>
        <xdr:cNvPr id="1389" name="Рисунок 1388">
          <a:extLst>
            <a:ext uri="{FF2B5EF4-FFF2-40B4-BE49-F238E27FC236}">
              <a16:creationId xmlns:a16="http://schemas.microsoft.com/office/drawing/2014/main" id="{00000000-0008-0000-0B00-00006D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36271200"/>
          <a:ext cx="727960" cy="228600"/>
        </a:xfrm>
        <a:prstGeom prst="rect">
          <a:avLst/>
        </a:prstGeom>
      </xdr:spPr>
    </xdr:pic>
    <xdr:clientData/>
  </xdr:twoCellAnchor>
  <xdr:twoCellAnchor editAs="oneCell">
    <xdr:from>
      <xdr:col>10</xdr:col>
      <xdr:colOff>57152</xdr:colOff>
      <xdr:row>34</xdr:row>
      <xdr:rowOff>457200</xdr:rowOff>
    </xdr:from>
    <xdr:to>
      <xdr:col>10</xdr:col>
      <xdr:colOff>785112</xdr:colOff>
      <xdr:row>34</xdr:row>
      <xdr:rowOff>685800</xdr:rowOff>
    </xdr:to>
    <xdr:pic>
      <xdr:nvPicPr>
        <xdr:cNvPr id="1396" name="Рисунок 1395">
          <a:extLst>
            <a:ext uri="{FF2B5EF4-FFF2-40B4-BE49-F238E27FC236}">
              <a16:creationId xmlns:a16="http://schemas.microsoft.com/office/drawing/2014/main" id="{00000000-0008-0000-0B00-000074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44272200"/>
          <a:ext cx="727960" cy="228600"/>
        </a:xfrm>
        <a:prstGeom prst="rect">
          <a:avLst/>
        </a:prstGeom>
      </xdr:spPr>
    </xdr:pic>
    <xdr:clientData/>
  </xdr:twoCellAnchor>
  <xdr:twoCellAnchor editAs="oneCell">
    <xdr:from>
      <xdr:col>10</xdr:col>
      <xdr:colOff>57152</xdr:colOff>
      <xdr:row>35</xdr:row>
      <xdr:rowOff>457200</xdr:rowOff>
    </xdr:from>
    <xdr:to>
      <xdr:col>10</xdr:col>
      <xdr:colOff>785112</xdr:colOff>
      <xdr:row>35</xdr:row>
      <xdr:rowOff>685800</xdr:rowOff>
    </xdr:to>
    <xdr:pic>
      <xdr:nvPicPr>
        <xdr:cNvPr id="1397" name="Рисунок 1396">
          <a:extLst>
            <a:ext uri="{FF2B5EF4-FFF2-40B4-BE49-F238E27FC236}">
              <a16:creationId xmlns:a16="http://schemas.microsoft.com/office/drawing/2014/main" id="{00000000-0008-0000-0B00-000075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45415200"/>
          <a:ext cx="727960" cy="228600"/>
        </a:xfrm>
        <a:prstGeom prst="rect">
          <a:avLst/>
        </a:prstGeom>
      </xdr:spPr>
    </xdr:pic>
    <xdr:clientData/>
  </xdr:twoCellAnchor>
  <xdr:twoCellAnchor editAs="oneCell">
    <xdr:from>
      <xdr:col>10</xdr:col>
      <xdr:colOff>57152</xdr:colOff>
      <xdr:row>37</xdr:row>
      <xdr:rowOff>457200</xdr:rowOff>
    </xdr:from>
    <xdr:to>
      <xdr:col>10</xdr:col>
      <xdr:colOff>785112</xdr:colOff>
      <xdr:row>37</xdr:row>
      <xdr:rowOff>685800</xdr:rowOff>
    </xdr:to>
    <xdr:pic>
      <xdr:nvPicPr>
        <xdr:cNvPr id="1400" name="Рисунок 1399">
          <a:extLst>
            <a:ext uri="{FF2B5EF4-FFF2-40B4-BE49-F238E27FC236}">
              <a16:creationId xmlns:a16="http://schemas.microsoft.com/office/drawing/2014/main" id="{00000000-0008-0000-0B00-000078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48844200"/>
          <a:ext cx="727960" cy="228600"/>
        </a:xfrm>
        <a:prstGeom prst="rect">
          <a:avLst/>
        </a:prstGeom>
      </xdr:spPr>
    </xdr:pic>
    <xdr:clientData/>
  </xdr:twoCellAnchor>
  <xdr:twoCellAnchor editAs="oneCell">
    <xdr:from>
      <xdr:col>10</xdr:col>
      <xdr:colOff>57152</xdr:colOff>
      <xdr:row>39</xdr:row>
      <xdr:rowOff>457200</xdr:rowOff>
    </xdr:from>
    <xdr:to>
      <xdr:col>10</xdr:col>
      <xdr:colOff>785112</xdr:colOff>
      <xdr:row>39</xdr:row>
      <xdr:rowOff>685800</xdr:rowOff>
    </xdr:to>
    <xdr:pic>
      <xdr:nvPicPr>
        <xdr:cNvPr id="1402" name="Рисунок 1401">
          <a:extLst>
            <a:ext uri="{FF2B5EF4-FFF2-40B4-BE49-F238E27FC236}">
              <a16:creationId xmlns:a16="http://schemas.microsoft.com/office/drawing/2014/main" id="{00000000-0008-0000-0B00-00007A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51292125"/>
          <a:ext cx="727960" cy="228600"/>
        </a:xfrm>
        <a:prstGeom prst="rect">
          <a:avLst/>
        </a:prstGeom>
      </xdr:spPr>
    </xdr:pic>
    <xdr:clientData/>
  </xdr:twoCellAnchor>
  <xdr:twoCellAnchor editAs="oneCell">
    <xdr:from>
      <xdr:col>10</xdr:col>
      <xdr:colOff>57152</xdr:colOff>
      <xdr:row>42</xdr:row>
      <xdr:rowOff>457200</xdr:rowOff>
    </xdr:from>
    <xdr:to>
      <xdr:col>10</xdr:col>
      <xdr:colOff>785112</xdr:colOff>
      <xdr:row>42</xdr:row>
      <xdr:rowOff>685800</xdr:rowOff>
    </xdr:to>
    <xdr:pic>
      <xdr:nvPicPr>
        <xdr:cNvPr id="1404" name="Рисунок 1403">
          <a:extLst>
            <a:ext uri="{FF2B5EF4-FFF2-40B4-BE49-F238E27FC236}">
              <a16:creationId xmlns:a16="http://schemas.microsoft.com/office/drawing/2014/main" id="{00000000-0008-0000-0B00-00007C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55864125"/>
          <a:ext cx="727960" cy="228600"/>
        </a:xfrm>
        <a:prstGeom prst="rect">
          <a:avLst/>
        </a:prstGeom>
      </xdr:spPr>
    </xdr:pic>
    <xdr:clientData/>
  </xdr:twoCellAnchor>
  <xdr:twoCellAnchor editAs="oneCell">
    <xdr:from>
      <xdr:col>10</xdr:col>
      <xdr:colOff>57152</xdr:colOff>
      <xdr:row>43</xdr:row>
      <xdr:rowOff>457200</xdr:rowOff>
    </xdr:from>
    <xdr:to>
      <xdr:col>10</xdr:col>
      <xdr:colOff>785112</xdr:colOff>
      <xdr:row>43</xdr:row>
      <xdr:rowOff>685800</xdr:rowOff>
    </xdr:to>
    <xdr:pic>
      <xdr:nvPicPr>
        <xdr:cNvPr id="1405" name="Рисунок 1404">
          <a:extLst>
            <a:ext uri="{FF2B5EF4-FFF2-40B4-BE49-F238E27FC236}">
              <a16:creationId xmlns:a16="http://schemas.microsoft.com/office/drawing/2014/main" id="{00000000-0008-0000-0B00-00007D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57007125"/>
          <a:ext cx="727960" cy="228600"/>
        </a:xfrm>
        <a:prstGeom prst="rect">
          <a:avLst/>
        </a:prstGeom>
      </xdr:spPr>
    </xdr:pic>
    <xdr:clientData/>
  </xdr:twoCellAnchor>
  <xdr:twoCellAnchor editAs="oneCell">
    <xdr:from>
      <xdr:col>10</xdr:col>
      <xdr:colOff>57152</xdr:colOff>
      <xdr:row>53</xdr:row>
      <xdr:rowOff>457200</xdr:rowOff>
    </xdr:from>
    <xdr:to>
      <xdr:col>10</xdr:col>
      <xdr:colOff>785112</xdr:colOff>
      <xdr:row>53</xdr:row>
      <xdr:rowOff>685800</xdr:rowOff>
    </xdr:to>
    <xdr:pic>
      <xdr:nvPicPr>
        <xdr:cNvPr id="1406" name="Рисунок 1405">
          <a:extLst>
            <a:ext uri="{FF2B5EF4-FFF2-40B4-BE49-F238E27FC236}">
              <a16:creationId xmlns:a16="http://schemas.microsoft.com/office/drawing/2014/main" id="{00000000-0008-0000-0B00-00007E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66474975"/>
          <a:ext cx="727960" cy="228600"/>
        </a:xfrm>
        <a:prstGeom prst="rect">
          <a:avLst/>
        </a:prstGeom>
      </xdr:spPr>
    </xdr:pic>
    <xdr:clientData/>
  </xdr:twoCellAnchor>
  <xdr:twoCellAnchor editAs="oneCell">
    <xdr:from>
      <xdr:col>10</xdr:col>
      <xdr:colOff>57152</xdr:colOff>
      <xdr:row>55</xdr:row>
      <xdr:rowOff>457200</xdr:rowOff>
    </xdr:from>
    <xdr:to>
      <xdr:col>10</xdr:col>
      <xdr:colOff>785112</xdr:colOff>
      <xdr:row>55</xdr:row>
      <xdr:rowOff>685800</xdr:rowOff>
    </xdr:to>
    <xdr:pic>
      <xdr:nvPicPr>
        <xdr:cNvPr id="1407" name="Рисунок 1406">
          <a:extLst>
            <a:ext uri="{FF2B5EF4-FFF2-40B4-BE49-F238E27FC236}">
              <a16:creationId xmlns:a16="http://schemas.microsoft.com/office/drawing/2014/main" id="{00000000-0008-0000-0B00-00007F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68760975"/>
          <a:ext cx="727960" cy="228600"/>
        </a:xfrm>
        <a:prstGeom prst="rect">
          <a:avLst/>
        </a:prstGeom>
      </xdr:spPr>
    </xdr:pic>
    <xdr:clientData/>
  </xdr:twoCellAnchor>
  <xdr:twoCellAnchor editAs="oneCell">
    <xdr:from>
      <xdr:col>10</xdr:col>
      <xdr:colOff>57152</xdr:colOff>
      <xdr:row>56</xdr:row>
      <xdr:rowOff>457200</xdr:rowOff>
    </xdr:from>
    <xdr:to>
      <xdr:col>10</xdr:col>
      <xdr:colOff>785112</xdr:colOff>
      <xdr:row>56</xdr:row>
      <xdr:rowOff>685800</xdr:rowOff>
    </xdr:to>
    <xdr:pic>
      <xdr:nvPicPr>
        <xdr:cNvPr id="1408" name="Рисунок 1407">
          <a:extLst>
            <a:ext uri="{FF2B5EF4-FFF2-40B4-BE49-F238E27FC236}">
              <a16:creationId xmlns:a16="http://schemas.microsoft.com/office/drawing/2014/main" id="{00000000-0008-0000-0B00-000080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69903975"/>
          <a:ext cx="727960" cy="228600"/>
        </a:xfrm>
        <a:prstGeom prst="rect">
          <a:avLst/>
        </a:prstGeom>
      </xdr:spPr>
    </xdr:pic>
    <xdr:clientData/>
  </xdr:twoCellAnchor>
  <xdr:twoCellAnchor editAs="oneCell">
    <xdr:from>
      <xdr:col>10</xdr:col>
      <xdr:colOff>57152</xdr:colOff>
      <xdr:row>58</xdr:row>
      <xdr:rowOff>457200</xdr:rowOff>
    </xdr:from>
    <xdr:to>
      <xdr:col>10</xdr:col>
      <xdr:colOff>785112</xdr:colOff>
      <xdr:row>58</xdr:row>
      <xdr:rowOff>685800</xdr:rowOff>
    </xdr:to>
    <xdr:pic>
      <xdr:nvPicPr>
        <xdr:cNvPr id="1409" name="Рисунок 1408">
          <a:extLst>
            <a:ext uri="{FF2B5EF4-FFF2-40B4-BE49-F238E27FC236}">
              <a16:creationId xmlns:a16="http://schemas.microsoft.com/office/drawing/2014/main" id="{00000000-0008-0000-0B00-000081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72189975"/>
          <a:ext cx="727960" cy="228600"/>
        </a:xfrm>
        <a:prstGeom prst="rect">
          <a:avLst/>
        </a:prstGeom>
      </xdr:spPr>
    </xdr:pic>
    <xdr:clientData/>
  </xdr:twoCellAnchor>
  <xdr:twoCellAnchor editAs="oneCell">
    <xdr:from>
      <xdr:col>10</xdr:col>
      <xdr:colOff>57152</xdr:colOff>
      <xdr:row>61</xdr:row>
      <xdr:rowOff>457200</xdr:rowOff>
    </xdr:from>
    <xdr:to>
      <xdr:col>10</xdr:col>
      <xdr:colOff>785112</xdr:colOff>
      <xdr:row>61</xdr:row>
      <xdr:rowOff>685800</xdr:rowOff>
    </xdr:to>
    <xdr:pic>
      <xdr:nvPicPr>
        <xdr:cNvPr id="1410" name="Рисунок 1409">
          <a:extLst>
            <a:ext uri="{FF2B5EF4-FFF2-40B4-BE49-F238E27FC236}">
              <a16:creationId xmlns:a16="http://schemas.microsoft.com/office/drawing/2014/main" id="{00000000-0008-0000-0B00-000082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75618975"/>
          <a:ext cx="727960" cy="228600"/>
        </a:xfrm>
        <a:prstGeom prst="rect">
          <a:avLst/>
        </a:prstGeom>
      </xdr:spPr>
    </xdr:pic>
    <xdr:clientData/>
  </xdr:twoCellAnchor>
  <xdr:twoCellAnchor editAs="oneCell">
    <xdr:from>
      <xdr:col>10</xdr:col>
      <xdr:colOff>57152</xdr:colOff>
      <xdr:row>65</xdr:row>
      <xdr:rowOff>457200</xdr:rowOff>
    </xdr:from>
    <xdr:to>
      <xdr:col>10</xdr:col>
      <xdr:colOff>785112</xdr:colOff>
      <xdr:row>65</xdr:row>
      <xdr:rowOff>685800</xdr:rowOff>
    </xdr:to>
    <xdr:pic>
      <xdr:nvPicPr>
        <xdr:cNvPr id="1411" name="Рисунок 1410">
          <a:extLst>
            <a:ext uri="{FF2B5EF4-FFF2-40B4-BE49-F238E27FC236}">
              <a16:creationId xmlns:a16="http://schemas.microsoft.com/office/drawing/2014/main" id="{00000000-0008-0000-0B00-000083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80190975"/>
          <a:ext cx="727960" cy="228600"/>
        </a:xfrm>
        <a:prstGeom prst="rect">
          <a:avLst/>
        </a:prstGeom>
      </xdr:spPr>
    </xdr:pic>
    <xdr:clientData/>
  </xdr:twoCellAnchor>
  <xdr:twoCellAnchor editAs="oneCell">
    <xdr:from>
      <xdr:col>10</xdr:col>
      <xdr:colOff>57152</xdr:colOff>
      <xdr:row>75</xdr:row>
      <xdr:rowOff>457200</xdr:rowOff>
    </xdr:from>
    <xdr:to>
      <xdr:col>10</xdr:col>
      <xdr:colOff>785112</xdr:colOff>
      <xdr:row>75</xdr:row>
      <xdr:rowOff>685800</xdr:rowOff>
    </xdr:to>
    <xdr:pic>
      <xdr:nvPicPr>
        <xdr:cNvPr id="1413" name="Рисунок 1412">
          <a:extLst>
            <a:ext uri="{FF2B5EF4-FFF2-40B4-BE49-F238E27FC236}">
              <a16:creationId xmlns:a16="http://schemas.microsoft.com/office/drawing/2014/main" id="{00000000-0008-0000-0B00-000085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92087700"/>
          <a:ext cx="727960" cy="228600"/>
        </a:xfrm>
        <a:prstGeom prst="rect">
          <a:avLst/>
        </a:prstGeom>
      </xdr:spPr>
    </xdr:pic>
    <xdr:clientData/>
  </xdr:twoCellAnchor>
  <xdr:twoCellAnchor editAs="oneCell">
    <xdr:from>
      <xdr:col>10</xdr:col>
      <xdr:colOff>57152</xdr:colOff>
      <xdr:row>76</xdr:row>
      <xdr:rowOff>457200</xdr:rowOff>
    </xdr:from>
    <xdr:to>
      <xdr:col>10</xdr:col>
      <xdr:colOff>785112</xdr:colOff>
      <xdr:row>76</xdr:row>
      <xdr:rowOff>685800</xdr:rowOff>
    </xdr:to>
    <xdr:pic>
      <xdr:nvPicPr>
        <xdr:cNvPr id="1414" name="Рисунок 1413">
          <a:extLst>
            <a:ext uri="{FF2B5EF4-FFF2-40B4-BE49-F238E27FC236}">
              <a16:creationId xmlns:a16="http://schemas.microsoft.com/office/drawing/2014/main" id="{00000000-0008-0000-0B00-000086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93230700"/>
          <a:ext cx="727960" cy="228600"/>
        </a:xfrm>
        <a:prstGeom prst="rect">
          <a:avLst/>
        </a:prstGeom>
      </xdr:spPr>
    </xdr:pic>
    <xdr:clientData/>
  </xdr:twoCellAnchor>
  <xdr:twoCellAnchor editAs="oneCell">
    <xdr:from>
      <xdr:col>10</xdr:col>
      <xdr:colOff>57152</xdr:colOff>
      <xdr:row>77</xdr:row>
      <xdr:rowOff>457200</xdr:rowOff>
    </xdr:from>
    <xdr:to>
      <xdr:col>10</xdr:col>
      <xdr:colOff>785112</xdr:colOff>
      <xdr:row>77</xdr:row>
      <xdr:rowOff>685800</xdr:rowOff>
    </xdr:to>
    <xdr:pic>
      <xdr:nvPicPr>
        <xdr:cNvPr id="1415" name="Рисунок 1414">
          <a:extLst>
            <a:ext uri="{FF2B5EF4-FFF2-40B4-BE49-F238E27FC236}">
              <a16:creationId xmlns:a16="http://schemas.microsoft.com/office/drawing/2014/main" id="{00000000-0008-0000-0B00-000087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94373700"/>
          <a:ext cx="727960" cy="228600"/>
        </a:xfrm>
        <a:prstGeom prst="rect">
          <a:avLst/>
        </a:prstGeom>
      </xdr:spPr>
    </xdr:pic>
    <xdr:clientData/>
  </xdr:twoCellAnchor>
  <xdr:twoCellAnchor editAs="oneCell">
    <xdr:from>
      <xdr:col>10</xdr:col>
      <xdr:colOff>57152</xdr:colOff>
      <xdr:row>79</xdr:row>
      <xdr:rowOff>457200</xdr:rowOff>
    </xdr:from>
    <xdr:to>
      <xdr:col>10</xdr:col>
      <xdr:colOff>785112</xdr:colOff>
      <xdr:row>79</xdr:row>
      <xdr:rowOff>685800</xdr:rowOff>
    </xdr:to>
    <xdr:pic>
      <xdr:nvPicPr>
        <xdr:cNvPr id="1416" name="Рисунок 1415">
          <a:extLst>
            <a:ext uri="{FF2B5EF4-FFF2-40B4-BE49-F238E27FC236}">
              <a16:creationId xmlns:a16="http://schemas.microsoft.com/office/drawing/2014/main" id="{00000000-0008-0000-0B00-000088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95516700"/>
          <a:ext cx="727960" cy="228600"/>
        </a:xfrm>
        <a:prstGeom prst="rect">
          <a:avLst/>
        </a:prstGeom>
      </xdr:spPr>
    </xdr:pic>
    <xdr:clientData/>
  </xdr:twoCellAnchor>
  <xdr:twoCellAnchor editAs="oneCell">
    <xdr:from>
      <xdr:col>10</xdr:col>
      <xdr:colOff>57152</xdr:colOff>
      <xdr:row>81</xdr:row>
      <xdr:rowOff>457200</xdr:rowOff>
    </xdr:from>
    <xdr:to>
      <xdr:col>10</xdr:col>
      <xdr:colOff>785112</xdr:colOff>
      <xdr:row>81</xdr:row>
      <xdr:rowOff>685800</xdr:rowOff>
    </xdr:to>
    <xdr:pic>
      <xdr:nvPicPr>
        <xdr:cNvPr id="1417" name="Рисунок 1416">
          <a:extLst>
            <a:ext uri="{FF2B5EF4-FFF2-40B4-BE49-F238E27FC236}">
              <a16:creationId xmlns:a16="http://schemas.microsoft.com/office/drawing/2014/main" id="{00000000-0008-0000-0B00-000089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96659700"/>
          <a:ext cx="727960" cy="228600"/>
        </a:xfrm>
        <a:prstGeom prst="rect">
          <a:avLst/>
        </a:prstGeom>
      </xdr:spPr>
    </xdr:pic>
    <xdr:clientData/>
  </xdr:twoCellAnchor>
  <xdr:twoCellAnchor editAs="oneCell">
    <xdr:from>
      <xdr:col>10</xdr:col>
      <xdr:colOff>57152</xdr:colOff>
      <xdr:row>40</xdr:row>
      <xdr:rowOff>457200</xdr:rowOff>
    </xdr:from>
    <xdr:to>
      <xdr:col>10</xdr:col>
      <xdr:colOff>785112</xdr:colOff>
      <xdr:row>40</xdr:row>
      <xdr:rowOff>685800</xdr:rowOff>
    </xdr:to>
    <xdr:pic>
      <xdr:nvPicPr>
        <xdr:cNvPr id="1319" name="Рисунок 1318">
          <a:extLst>
            <a:ext uri="{FF2B5EF4-FFF2-40B4-BE49-F238E27FC236}">
              <a16:creationId xmlns:a16="http://schemas.microsoft.com/office/drawing/2014/main" id="{00000000-0008-0000-0B00-000027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52435125"/>
          <a:ext cx="727960" cy="228600"/>
        </a:xfrm>
        <a:prstGeom prst="rect">
          <a:avLst/>
        </a:prstGeom>
      </xdr:spPr>
    </xdr:pic>
    <xdr:clientData/>
  </xdr:twoCellAnchor>
  <xdr:twoCellAnchor editAs="oneCell">
    <xdr:from>
      <xdr:col>1</xdr:col>
      <xdr:colOff>0</xdr:colOff>
      <xdr:row>40</xdr:row>
      <xdr:rowOff>9525</xdr:rowOff>
    </xdr:from>
    <xdr:to>
      <xdr:col>1</xdr:col>
      <xdr:colOff>666750</xdr:colOff>
      <xdr:row>40</xdr:row>
      <xdr:rowOff>676275</xdr:rowOff>
    </xdr:to>
    <xdr:pic>
      <xdr:nvPicPr>
        <xdr:cNvPr id="1320" name="Рисунок 1319">
          <a:extLst>
            <a:ext uri="{FF2B5EF4-FFF2-40B4-BE49-F238E27FC236}">
              <a16:creationId xmlns:a16="http://schemas.microsoft.com/office/drawing/2014/main" id="{00000000-0008-0000-0B00-000028050000}"/>
            </a:ext>
          </a:extLst>
        </xdr:cNvPr>
        <xdr:cNvPicPr>
          <a:picLocks noChangeAspect="1"/>
        </xdr:cNvPicPr>
      </xdr:nvPicPr>
      <xdr:blipFill>
        <a:blip xmlns:r="http://schemas.openxmlformats.org/officeDocument/2006/relationships" r:embed="rId104" cstate="print">
          <a:extLst>
            <a:ext uri="{28A0092B-C50C-407E-A947-70E740481C1C}">
              <a14:useLocalDpi xmlns:a14="http://schemas.microsoft.com/office/drawing/2010/main" val="0"/>
            </a:ext>
          </a:extLst>
        </a:blip>
        <a:stretch>
          <a:fillRect/>
        </a:stretch>
      </xdr:blipFill>
      <xdr:spPr>
        <a:xfrm>
          <a:off x="57150" y="50844450"/>
          <a:ext cx="666750" cy="666750"/>
        </a:xfrm>
        <a:prstGeom prst="rect">
          <a:avLst/>
        </a:prstGeom>
      </xdr:spPr>
    </xdr:pic>
    <xdr:clientData/>
  </xdr:twoCellAnchor>
  <xdr:twoCellAnchor editAs="oneCell">
    <xdr:from>
      <xdr:col>2</xdr:col>
      <xdr:colOff>771525</xdr:colOff>
      <xdr:row>40</xdr:row>
      <xdr:rowOff>19050</xdr:rowOff>
    </xdr:from>
    <xdr:to>
      <xdr:col>2</xdr:col>
      <xdr:colOff>1603492</xdr:colOff>
      <xdr:row>40</xdr:row>
      <xdr:rowOff>1133475</xdr:rowOff>
    </xdr:to>
    <xdr:pic>
      <xdr:nvPicPr>
        <xdr:cNvPr id="795" name="Рисунок 794">
          <a:hlinkClick xmlns:r="http://schemas.openxmlformats.org/officeDocument/2006/relationships" r:id="rId106"/>
          <a:extLst>
            <a:ext uri="{FF2B5EF4-FFF2-40B4-BE49-F238E27FC236}">
              <a16:creationId xmlns:a16="http://schemas.microsoft.com/office/drawing/2014/main" id="{00000000-0008-0000-0B00-00001B030000}"/>
            </a:ext>
          </a:extLst>
        </xdr:cNvPr>
        <xdr:cNvPicPr>
          <a:picLocks noChangeAspect="1"/>
        </xdr:cNvPicPr>
      </xdr:nvPicPr>
      <xdr:blipFill>
        <a:blip xmlns:r="http://schemas.openxmlformats.org/officeDocument/2006/relationships" r:embed="rId107">
          <a:extLst>
            <a:ext uri="{28A0092B-C50C-407E-A947-70E740481C1C}">
              <a14:useLocalDpi xmlns:a14="http://schemas.microsoft.com/office/drawing/2010/main" val="0"/>
            </a:ext>
          </a:extLst>
        </a:blip>
        <a:stretch>
          <a:fillRect/>
        </a:stretch>
      </xdr:blipFill>
      <xdr:spPr>
        <a:xfrm>
          <a:off x="2676525" y="51996975"/>
          <a:ext cx="831967" cy="1114425"/>
        </a:xfrm>
        <a:prstGeom prst="rect">
          <a:avLst/>
        </a:prstGeom>
      </xdr:spPr>
    </xdr:pic>
    <xdr:clientData/>
  </xdr:twoCellAnchor>
  <xdr:twoCellAnchor editAs="oneCell">
    <xdr:from>
      <xdr:col>2</xdr:col>
      <xdr:colOff>600076</xdr:colOff>
      <xdr:row>86</xdr:row>
      <xdr:rowOff>19050</xdr:rowOff>
    </xdr:from>
    <xdr:to>
      <xdr:col>2</xdr:col>
      <xdr:colOff>1682156</xdr:colOff>
      <xdr:row>86</xdr:row>
      <xdr:rowOff>1133475</xdr:rowOff>
    </xdr:to>
    <xdr:pic>
      <xdr:nvPicPr>
        <xdr:cNvPr id="796" name="Рисунок 795">
          <a:hlinkClick xmlns:r="http://schemas.openxmlformats.org/officeDocument/2006/relationships" r:id="rId108"/>
          <a:extLst>
            <a:ext uri="{FF2B5EF4-FFF2-40B4-BE49-F238E27FC236}">
              <a16:creationId xmlns:a16="http://schemas.microsoft.com/office/drawing/2014/main" id="{00000000-0008-0000-0B00-00001C030000}"/>
            </a:ext>
          </a:extLst>
        </xdr:cNvPr>
        <xdr:cNvPicPr>
          <a:picLocks noChangeAspect="1"/>
        </xdr:cNvPicPr>
      </xdr:nvPicPr>
      <xdr:blipFill>
        <a:blip xmlns:r="http://schemas.openxmlformats.org/officeDocument/2006/relationships" r:embed="rId109" cstate="print">
          <a:extLst>
            <a:ext uri="{28A0092B-C50C-407E-A947-70E740481C1C}">
              <a14:useLocalDpi xmlns:a14="http://schemas.microsoft.com/office/drawing/2010/main" val="0"/>
            </a:ext>
          </a:extLst>
        </a:blip>
        <a:stretch>
          <a:fillRect/>
        </a:stretch>
      </xdr:blipFill>
      <xdr:spPr>
        <a:xfrm>
          <a:off x="2505076" y="99812475"/>
          <a:ext cx="1082080" cy="1114425"/>
        </a:xfrm>
        <a:prstGeom prst="rect">
          <a:avLst/>
        </a:prstGeom>
      </xdr:spPr>
    </xdr:pic>
    <xdr:clientData/>
  </xdr:twoCellAnchor>
  <xdr:twoCellAnchor editAs="oneCell">
    <xdr:from>
      <xdr:col>2</xdr:col>
      <xdr:colOff>828675</xdr:colOff>
      <xdr:row>26</xdr:row>
      <xdr:rowOff>9525</xdr:rowOff>
    </xdr:from>
    <xdr:to>
      <xdr:col>2</xdr:col>
      <xdr:colOff>1673435</xdr:colOff>
      <xdr:row>27</xdr:row>
      <xdr:rowOff>0</xdr:rowOff>
    </xdr:to>
    <xdr:pic>
      <xdr:nvPicPr>
        <xdr:cNvPr id="1326" name="Рисунок 1325">
          <a:hlinkClick xmlns:r="http://schemas.openxmlformats.org/officeDocument/2006/relationships" r:id="rId110"/>
          <a:extLst>
            <a:ext uri="{FF2B5EF4-FFF2-40B4-BE49-F238E27FC236}">
              <a16:creationId xmlns:a16="http://schemas.microsoft.com/office/drawing/2014/main" id="{00000000-0008-0000-0B00-00002E050000}"/>
            </a:ext>
          </a:extLst>
        </xdr:cNvPr>
        <xdr:cNvPicPr>
          <a:picLocks noChangeAspect="1"/>
        </xdr:cNvPicPr>
      </xdr:nvPicPr>
      <xdr:blipFill>
        <a:blip xmlns:r="http://schemas.openxmlformats.org/officeDocument/2006/relationships" r:embed="rId87" cstate="print">
          <a:extLst>
            <a:ext uri="{28A0092B-C50C-407E-A947-70E740481C1C}">
              <a14:useLocalDpi xmlns:a14="http://schemas.microsoft.com/office/drawing/2010/main" val="0"/>
            </a:ext>
          </a:extLst>
        </a:blip>
        <a:stretch>
          <a:fillRect/>
        </a:stretch>
      </xdr:blipFill>
      <xdr:spPr>
        <a:xfrm>
          <a:off x="2733675" y="25536525"/>
          <a:ext cx="844760" cy="1133475"/>
        </a:xfrm>
        <a:prstGeom prst="rect">
          <a:avLst/>
        </a:prstGeom>
      </xdr:spPr>
    </xdr:pic>
    <xdr:clientData/>
  </xdr:twoCellAnchor>
  <xdr:twoCellAnchor editAs="oneCell">
    <xdr:from>
      <xdr:col>2</xdr:col>
      <xdr:colOff>771525</xdr:colOff>
      <xdr:row>27</xdr:row>
      <xdr:rowOff>19050</xdr:rowOff>
    </xdr:from>
    <xdr:to>
      <xdr:col>2</xdr:col>
      <xdr:colOff>1666875</xdr:colOff>
      <xdr:row>27</xdr:row>
      <xdr:rowOff>1136650</xdr:rowOff>
    </xdr:to>
    <xdr:pic>
      <xdr:nvPicPr>
        <xdr:cNvPr id="1327" name="Рисунок 1326">
          <a:hlinkClick xmlns:r="http://schemas.openxmlformats.org/officeDocument/2006/relationships" r:id="rId111"/>
          <a:extLst>
            <a:ext uri="{FF2B5EF4-FFF2-40B4-BE49-F238E27FC236}">
              <a16:creationId xmlns:a16="http://schemas.microsoft.com/office/drawing/2014/main" id="{00000000-0008-0000-0B00-00002F050000}"/>
            </a:ext>
          </a:extLst>
        </xdr:cNvPr>
        <xdr:cNvPicPr>
          <a:picLocks noChangeAspect="1"/>
        </xdr:cNvPicPr>
      </xdr:nvPicPr>
      <xdr:blipFill>
        <a:blip xmlns:r="http://schemas.openxmlformats.org/officeDocument/2006/relationships" r:embed="rId73" cstate="print">
          <a:extLst>
            <a:ext uri="{28A0092B-C50C-407E-A947-70E740481C1C}">
              <a14:useLocalDpi xmlns:a14="http://schemas.microsoft.com/office/drawing/2010/main" val="0"/>
            </a:ext>
          </a:extLst>
        </a:blip>
        <a:stretch>
          <a:fillRect/>
        </a:stretch>
      </xdr:blipFill>
      <xdr:spPr>
        <a:xfrm>
          <a:off x="2676525" y="26689050"/>
          <a:ext cx="895350" cy="1117600"/>
        </a:xfrm>
        <a:prstGeom prst="rect">
          <a:avLst/>
        </a:prstGeom>
      </xdr:spPr>
    </xdr:pic>
    <xdr:clientData/>
  </xdr:twoCellAnchor>
  <xdr:twoCellAnchor editAs="oneCell">
    <xdr:from>
      <xdr:col>2</xdr:col>
      <xdr:colOff>695325</xdr:colOff>
      <xdr:row>28</xdr:row>
      <xdr:rowOff>19050</xdr:rowOff>
    </xdr:from>
    <xdr:to>
      <xdr:col>2</xdr:col>
      <xdr:colOff>1771650</xdr:colOff>
      <xdr:row>28</xdr:row>
      <xdr:rowOff>1129909</xdr:rowOff>
    </xdr:to>
    <xdr:pic>
      <xdr:nvPicPr>
        <xdr:cNvPr id="1328" name="Рисунок 1327">
          <a:hlinkClick xmlns:r="http://schemas.openxmlformats.org/officeDocument/2006/relationships" r:id="rId112"/>
          <a:extLst>
            <a:ext uri="{FF2B5EF4-FFF2-40B4-BE49-F238E27FC236}">
              <a16:creationId xmlns:a16="http://schemas.microsoft.com/office/drawing/2014/main" id="{00000000-0008-0000-0B00-000030050000}"/>
            </a:ext>
          </a:extLst>
        </xdr:cNvPr>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tretch>
          <a:fillRect/>
        </a:stretch>
      </xdr:blipFill>
      <xdr:spPr>
        <a:xfrm>
          <a:off x="2600325" y="27832050"/>
          <a:ext cx="1076325" cy="1110859"/>
        </a:xfrm>
        <a:prstGeom prst="rect">
          <a:avLst/>
        </a:prstGeom>
      </xdr:spPr>
    </xdr:pic>
    <xdr:clientData/>
  </xdr:twoCellAnchor>
  <xdr:twoCellAnchor editAs="oneCell">
    <xdr:from>
      <xdr:col>2</xdr:col>
      <xdr:colOff>685800</xdr:colOff>
      <xdr:row>78</xdr:row>
      <xdr:rowOff>19051</xdr:rowOff>
    </xdr:from>
    <xdr:to>
      <xdr:col>2</xdr:col>
      <xdr:colOff>1857375</xdr:colOff>
      <xdr:row>78</xdr:row>
      <xdr:rowOff>1122633</xdr:rowOff>
    </xdr:to>
    <xdr:pic>
      <xdr:nvPicPr>
        <xdr:cNvPr id="1322" name="Рисунок 1321">
          <a:hlinkClick xmlns:r="http://schemas.openxmlformats.org/officeDocument/2006/relationships" r:id="rId113"/>
          <a:extLst>
            <a:ext uri="{FF2B5EF4-FFF2-40B4-BE49-F238E27FC236}">
              <a16:creationId xmlns:a16="http://schemas.microsoft.com/office/drawing/2014/main" id="{00000000-0008-0000-0B00-00002A050000}"/>
            </a:ext>
          </a:extLst>
        </xdr:cNvPr>
        <xdr:cNvPicPr>
          <a:picLocks noChangeAspect="1"/>
        </xdr:cNvPicPr>
      </xdr:nvPicPr>
      <xdr:blipFill>
        <a:blip xmlns:r="http://schemas.openxmlformats.org/officeDocument/2006/relationships" r:embed="rId114" cstate="print">
          <a:extLst>
            <a:ext uri="{28A0092B-C50C-407E-A947-70E740481C1C}">
              <a14:useLocalDpi xmlns:a14="http://schemas.microsoft.com/office/drawing/2010/main" val="0"/>
            </a:ext>
          </a:extLst>
        </a:blip>
        <a:stretch>
          <a:fillRect/>
        </a:stretch>
      </xdr:blipFill>
      <xdr:spPr>
        <a:xfrm>
          <a:off x="2590800" y="88220551"/>
          <a:ext cx="1171575" cy="1103582"/>
        </a:xfrm>
        <a:prstGeom prst="rect">
          <a:avLst/>
        </a:prstGeom>
      </xdr:spPr>
    </xdr:pic>
    <xdr:clientData/>
  </xdr:twoCellAnchor>
  <xdr:twoCellAnchor editAs="oneCell">
    <xdr:from>
      <xdr:col>10</xdr:col>
      <xdr:colOff>57152</xdr:colOff>
      <xdr:row>78</xdr:row>
      <xdr:rowOff>457200</xdr:rowOff>
    </xdr:from>
    <xdr:to>
      <xdr:col>10</xdr:col>
      <xdr:colOff>785112</xdr:colOff>
      <xdr:row>78</xdr:row>
      <xdr:rowOff>685800</xdr:rowOff>
    </xdr:to>
    <xdr:pic>
      <xdr:nvPicPr>
        <xdr:cNvPr id="1323" name="Рисунок 1322">
          <a:extLst>
            <a:ext uri="{FF2B5EF4-FFF2-40B4-BE49-F238E27FC236}">
              <a16:creationId xmlns:a16="http://schemas.microsoft.com/office/drawing/2014/main" id="{00000000-0008-0000-0B00-00002B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88658700"/>
          <a:ext cx="727960" cy="228600"/>
        </a:xfrm>
        <a:prstGeom prst="rect">
          <a:avLst/>
        </a:prstGeom>
      </xdr:spPr>
    </xdr:pic>
    <xdr:clientData/>
  </xdr:twoCellAnchor>
  <xdr:twoCellAnchor editAs="oneCell">
    <xdr:from>
      <xdr:col>1</xdr:col>
      <xdr:colOff>0</xdr:colOff>
      <xdr:row>80</xdr:row>
      <xdr:rowOff>9525</xdr:rowOff>
    </xdr:from>
    <xdr:to>
      <xdr:col>1</xdr:col>
      <xdr:colOff>666750</xdr:colOff>
      <xdr:row>80</xdr:row>
      <xdr:rowOff>676275</xdr:rowOff>
    </xdr:to>
    <xdr:pic>
      <xdr:nvPicPr>
        <xdr:cNvPr id="1331" name="Рисунок 1330">
          <a:extLst>
            <a:ext uri="{FF2B5EF4-FFF2-40B4-BE49-F238E27FC236}">
              <a16:creationId xmlns:a16="http://schemas.microsoft.com/office/drawing/2014/main" id="{00000000-0008-0000-0B00-000033050000}"/>
            </a:ext>
          </a:extLst>
        </xdr:cNvPr>
        <xdr:cNvPicPr>
          <a:picLocks noChangeAspect="1"/>
        </xdr:cNvPicPr>
      </xdr:nvPicPr>
      <xdr:blipFill>
        <a:blip xmlns:r="http://schemas.openxmlformats.org/officeDocument/2006/relationships" r:embed="rId104" cstate="print">
          <a:extLst>
            <a:ext uri="{28A0092B-C50C-407E-A947-70E740481C1C}">
              <a14:useLocalDpi xmlns:a14="http://schemas.microsoft.com/office/drawing/2010/main" val="0"/>
            </a:ext>
          </a:extLst>
        </a:blip>
        <a:stretch>
          <a:fillRect/>
        </a:stretch>
      </xdr:blipFill>
      <xdr:spPr>
        <a:xfrm>
          <a:off x="57150" y="63741300"/>
          <a:ext cx="666750" cy="666750"/>
        </a:xfrm>
        <a:prstGeom prst="rect">
          <a:avLst/>
        </a:prstGeom>
      </xdr:spPr>
    </xdr:pic>
    <xdr:clientData/>
  </xdr:twoCellAnchor>
  <xdr:twoCellAnchor editAs="oneCell">
    <xdr:from>
      <xdr:col>10</xdr:col>
      <xdr:colOff>57152</xdr:colOff>
      <xdr:row>80</xdr:row>
      <xdr:rowOff>457200</xdr:rowOff>
    </xdr:from>
    <xdr:to>
      <xdr:col>10</xdr:col>
      <xdr:colOff>785112</xdr:colOff>
      <xdr:row>80</xdr:row>
      <xdr:rowOff>685800</xdr:rowOff>
    </xdr:to>
    <xdr:pic>
      <xdr:nvPicPr>
        <xdr:cNvPr id="1332" name="Рисунок 1331">
          <a:extLst>
            <a:ext uri="{FF2B5EF4-FFF2-40B4-BE49-F238E27FC236}">
              <a16:creationId xmlns:a16="http://schemas.microsoft.com/office/drawing/2014/main" id="{00000000-0008-0000-0B00-000034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20502" y="93230700"/>
          <a:ext cx="727960" cy="228600"/>
        </a:xfrm>
        <a:prstGeom prst="rect">
          <a:avLst/>
        </a:prstGeom>
      </xdr:spPr>
    </xdr:pic>
    <xdr:clientData/>
  </xdr:twoCellAnchor>
  <xdr:twoCellAnchor editAs="oneCell">
    <xdr:from>
      <xdr:col>2</xdr:col>
      <xdr:colOff>809626</xdr:colOff>
      <xdr:row>80</xdr:row>
      <xdr:rowOff>28576</xdr:rowOff>
    </xdr:from>
    <xdr:to>
      <xdr:col>2</xdr:col>
      <xdr:colOff>1543478</xdr:colOff>
      <xdr:row>80</xdr:row>
      <xdr:rowOff>1133476</xdr:rowOff>
    </xdr:to>
    <xdr:pic>
      <xdr:nvPicPr>
        <xdr:cNvPr id="797" name="Рисунок 796">
          <a:hlinkClick xmlns:r="http://schemas.openxmlformats.org/officeDocument/2006/relationships" r:id="rId115"/>
          <a:extLst>
            <a:ext uri="{FF2B5EF4-FFF2-40B4-BE49-F238E27FC236}">
              <a16:creationId xmlns:a16="http://schemas.microsoft.com/office/drawing/2014/main" id="{00000000-0008-0000-0B00-00001D030000}"/>
            </a:ext>
          </a:extLst>
        </xdr:cNvPr>
        <xdr:cNvPicPr>
          <a:picLocks noChangeAspect="1"/>
        </xdr:cNvPicPr>
      </xdr:nvPicPr>
      <xdr:blipFill>
        <a:blip xmlns:r="http://schemas.openxmlformats.org/officeDocument/2006/relationships" r:embed="rId116" cstate="print">
          <a:extLst>
            <a:ext uri="{28A0092B-C50C-407E-A947-70E740481C1C}">
              <a14:useLocalDpi xmlns:a14="http://schemas.microsoft.com/office/drawing/2010/main" val="0"/>
            </a:ext>
          </a:extLst>
        </a:blip>
        <a:stretch>
          <a:fillRect/>
        </a:stretch>
      </xdr:blipFill>
      <xdr:spPr>
        <a:xfrm>
          <a:off x="2714626" y="93945076"/>
          <a:ext cx="733852" cy="1104900"/>
        </a:xfrm>
        <a:prstGeom prst="rect">
          <a:avLst/>
        </a:prstGeom>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314" name="Рисунок 1313">
          <a:hlinkClick xmlns:r="http://schemas.openxmlformats.org/officeDocument/2006/relationships" r:id="rId117"/>
          <a:extLst>
            <a:ext uri="{FF2B5EF4-FFF2-40B4-BE49-F238E27FC236}">
              <a16:creationId xmlns:a16="http://schemas.microsoft.com/office/drawing/2014/main" id="{00000000-0008-0000-0B00-000022050000}"/>
            </a:ext>
          </a:extLst>
        </xdr:cNvPr>
        <xdr:cNvPicPr>
          <a:picLocks noChangeAspect="1"/>
        </xdr:cNvPicPr>
      </xdr:nvPicPr>
      <xdr:blipFill>
        <a:blip xmlns:r="http://schemas.openxmlformats.org/officeDocument/2006/relationships" r:embed="rId118"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904875</xdr:colOff>
      <xdr:row>2</xdr:row>
      <xdr:rowOff>57150</xdr:rowOff>
    </xdr:from>
    <xdr:to>
      <xdr:col>2</xdr:col>
      <xdr:colOff>952500</xdr:colOff>
      <xdr:row>4</xdr:row>
      <xdr:rowOff>104775</xdr:rowOff>
    </xdr:to>
    <xdr:pic>
      <xdr:nvPicPr>
        <xdr:cNvPr id="682" name="Рисунок 681">
          <a:extLst>
            <a:ext uri="{FF2B5EF4-FFF2-40B4-BE49-F238E27FC236}">
              <a16:creationId xmlns:a16="http://schemas.microsoft.com/office/drawing/2014/main" id="{00000000-0008-0000-0B00-0000AA020000}"/>
            </a:ext>
          </a:extLst>
        </xdr:cNvPr>
        <xdr:cNvPicPr>
          <a:picLocks noChangeAspect="1"/>
        </xdr:cNvPicPr>
      </xdr:nvPicPr>
      <xdr:blipFill>
        <a:blip xmlns:r="http://schemas.openxmlformats.org/officeDocument/2006/relationships" r:embed="rId119">
          <a:extLst>
            <a:ext uri="{28A0092B-C50C-407E-A947-70E740481C1C}">
              <a14:useLocalDpi xmlns:a14="http://schemas.microsoft.com/office/drawing/2010/main" val="0"/>
            </a:ext>
          </a:extLst>
        </a:blip>
        <a:stretch>
          <a:fillRect/>
        </a:stretch>
      </xdr:blipFill>
      <xdr:spPr>
        <a:xfrm>
          <a:off x="962025" y="342900"/>
          <a:ext cx="1895475" cy="504825"/>
        </a:xfrm>
        <a:prstGeom prst="rect">
          <a:avLst/>
        </a:prstGeom>
      </xdr:spPr>
    </xdr:pic>
    <xdr:clientData/>
  </xdr:twoCellAnchor>
  <xdr:twoCellAnchor editAs="oneCell">
    <xdr:from>
      <xdr:col>1</xdr:col>
      <xdr:colOff>0</xdr:colOff>
      <xdr:row>36</xdr:row>
      <xdr:rowOff>9525</xdr:rowOff>
    </xdr:from>
    <xdr:to>
      <xdr:col>1</xdr:col>
      <xdr:colOff>666750</xdr:colOff>
      <xdr:row>36</xdr:row>
      <xdr:rowOff>676275</xdr:rowOff>
    </xdr:to>
    <xdr:pic>
      <xdr:nvPicPr>
        <xdr:cNvPr id="1300" name="Рисунок 1299">
          <a:extLst>
            <a:ext uri="{FF2B5EF4-FFF2-40B4-BE49-F238E27FC236}">
              <a16:creationId xmlns:a16="http://schemas.microsoft.com/office/drawing/2014/main" id="{00000000-0008-0000-0B00-000014050000}"/>
            </a:ext>
          </a:extLst>
        </xdr:cNvPr>
        <xdr:cNvPicPr>
          <a:picLocks noChangeAspect="1"/>
        </xdr:cNvPicPr>
      </xdr:nvPicPr>
      <xdr:blipFill>
        <a:blip xmlns:r="http://schemas.openxmlformats.org/officeDocument/2006/relationships" r:embed="rId104" cstate="print">
          <a:extLst>
            <a:ext uri="{28A0092B-C50C-407E-A947-70E740481C1C}">
              <a14:useLocalDpi xmlns:a14="http://schemas.microsoft.com/office/drawing/2010/main" val="0"/>
            </a:ext>
          </a:extLst>
        </a:blip>
        <a:stretch>
          <a:fillRect/>
        </a:stretch>
      </xdr:blipFill>
      <xdr:spPr>
        <a:xfrm>
          <a:off x="38100" y="39404925"/>
          <a:ext cx="666750" cy="666750"/>
        </a:xfrm>
        <a:prstGeom prst="rect">
          <a:avLst/>
        </a:prstGeom>
      </xdr:spPr>
    </xdr:pic>
    <xdr:clientData/>
  </xdr:twoCellAnchor>
  <xdr:twoCellAnchor editAs="oneCell">
    <xdr:from>
      <xdr:col>10</xdr:col>
      <xdr:colOff>57152</xdr:colOff>
      <xdr:row>36</xdr:row>
      <xdr:rowOff>457200</xdr:rowOff>
    </xdr:from>
    <xdr:to>
      <xdr:col>10</xdr:col>
      <xdr:colOff>785112</xdr:colOff>
      <xdr:row>36</xdr:row>
      <xdr:rowOff>685800</xdr:rowOff>
    </xdr:to>
    <xdr:pic>
      <xdr:nvPicPr>
        <xdr:cNvPr id="1301" name="Рисунок 1300">
          <a:extLst>
            <a:ext uri="{FF2B5EF4-FFF2-40B4-BE49-F238E27FC236}">
              <a16:creationId xmlns:a16="http://schemas.microsoft.com/office/drawing/2014/main" id="{00000000-0008-0000-0B00-000015050000}"/>
            </a:ext>
          </a:extLst>
        </xdr:cNvPr>
        <xdr:cNvPicPr>
          <a:picLocks noChangeAspect="1"/>
        </xdr:cNvPicPr>
      </xdr:nvPicPr>
      <xdr:blipFill>
        <a:blip xmlns:r="http://schemas.openxmlformats.org/officeDocument/2006/relationships" r:embed="rId105" cstate="print">
          <a:extLst>
            <a:ext uri="{28A0092B-C50C-407E-A947-70E740481C1C}">
              <a14:useLocalDpi xmlns:a14="http://schemas.microsoft.com/office/drawing/2010/main" val="0"/>
            </a:ext>
          </a:extLst>
        </a:blip>
        <a:stretch>
          <a:fillRect/>
        </a:stretch>
      </xdr:blipFill>
      <xdr:spPr>
        <a:xfrm>
          <a:off x="11601452" y="33975675"/>
          <a:ext cx="727960" cy="228600"/>
        </a:xfrm>
        <a:prstGeom prst="rect">
          <a:avLst/>
        </a:prstGeom>
      </xdr:spPr>
    </xdr:pic>
    <xdr:clientData/>
  </xdr:twoCellAnchor>
  <xdr:twoCellAnchor editAs="oneCell">
    <xdr:from>
      <xdr:col>2</xdr:col>
      <xdr:colOff>771525</xdr:colOff>
      <xdr:row>35</xdr:row>
      <xdr:rowOff>9525</xdr:rowOff>
    </xdr:from>
    <xdr:to>
      <xdr:col>2</xdr:col>
      <xdr:colOff>1616285</xdr:colOff>
      <xdr:row>36</xdr:row>
      <xdr:rowOff>0</xdr:rowOff>
    </xdr:to>
    <xdr:pic>
      <xdr:nvPicPr>
        <xdr:cNvPr id="1305" name="Рисунок 1304">
          <a:extLst>
            <a:ext uri="{FF2B5EF4-FFF2-40B4-BE49-F238E27FC236}">
              <a16:creationId xmlns:a16="http://schemas.microsoft.com/office/drawing/2014/main" id="{00000000-0008-0000-0B00-000019050000}"/>
            </a:ext>
          </a:extLst>
        </xdr:cNvPr>
        <xdr:cNvPicPr>
          <a:picLocks noChangeAspect="1"/>
        </xdr:cNvPicPr>
      </xdr:nvPicPr>
      <xdr:blipFill>
        <a:blip xmlns:r="http://schemas.openxmlformats.org/officeDocument/2006/relationships" r:embed="rId87" cstate="print">
          <a:extLst>
            <a:ext uri="{28A0092B-C50C-407E-A947-70E740481C1C}">
              <a14:useLocalDpi xmlns:a14="http://schemas.microsoft.com/office/drawing/2010/main" val="0"/>
            </a:ext>
          </a:extLst>
        </a:blip>
        <a:stretch>
          <a:fillRect/>
        </a:stretch>
      </xdr:blipFill>
      <xdr:spPr>
        <a:xfrm>
          <a:off x="2657475" y="33528000"/>
          <a:ext cx="844760" cy="1133475"/>
        </a:xfrm>
        <a:prstGeom prst="rect">
          <a:avLst/>
        </a:prstGeom>
      </xdr:spPr>
    </xdr:pic>
    <xdr:clientData/>
  </xdr:twoCellAnchor>
  <xdr:twoCellAnchor editAs="oneCell">
    <xdr:from>
      <xdr:col>2</xdr:col>
      <xdr:colOff>771525</xdr:colOff>
      <xdr:row>36</xdr:row>
      <xdr:rowOff>9525</xdr:rowOff>
    </xdr:from>
    <xdr:to>
      <xdr:col>2</xdr:col>
      <xdr:colOff>1616285</xdr:colOff>
      <xdr:row>37</xdr:row>
      <xdr:rowOff>0</xdr:rowOff>
    </xdr:to>
    <xdr:pic>
      <xdr:nvPicPr>
        <xdr:cNvPr id="1306" name="Рисунок 1305">
          <a:extLst>
            <a:ext uri="{FF2B5EF4-FFF2-40B4-BE49-F238E27FC236}">
              <a16:creationId xmlns:a16="http://schemas.microsoft.com/office/drawing/2014/main" id="{00000000-0008-0000-0B00-00001A050000}"/>
            </a:ext>
          </a:extLst>
        </xdr:cNvPr>
        <xdr:cNvPicPr>
          <a:picLocks noChangeAspect="1"/>
        </xdr:cNvPicPr>
      </xdr:nvPicPr>
      <xdr:blipFill>
        <a:blip xmlns:r="http://schemas.openxmlformats.org/officeDocument/2006/relationships" r:embed="rId87" cstate="print">
          <a:extLst>
            <a:ext uri="{28A0092B-C50C-407E-A947-70E740481C1C}">
              <a14:useLocalDpi xmlns:a14="http://schemas.microsoft.com/office/drawing/2010/main" val="0"/>
            </a:ext>
          </a:extLst>
        </a:blip>
        <a:stretch>
          <a:fillRect/>
        </a:stretch>
      </xdr:blipFill>
      <xdr:spPr>
        <a:xfrm>
          <a:off x="2657475" y="34671000"/>
          <a:ext cx="844760" cy="1133475"/>
        </a:xfrm>
        <a:prstGeom prst="rect">
          <a:avLst/>
        </a:prstGeom>
      </xdr:spPr>
    </xdr:pic>
    <xdr:clientData/>
  </xdr:twoCellAnchor>
  <xdr:twoCellAnchor editAs="oneCell">
    <xdr:from>
      <xdr:col>2</xdr:col>
      <xdr:colOff>723902</xdr:colOff>
      <xdr:row>23</xdr:row>
      <xdr:rowOff>28576</xdr:rowOff>
    </xdr:from>
    <xdr:to>
      <xdr:col>2</xdr:col>
      <xdr:colOff>1576922</xdr:colOff>
      <xdr:row>23</xdr:row>
      <xdr:rowOff>1123950</xdr:rowOff>
    </xdr:to>
    <xdr:pic>
      <xdr:nvPicPr>
        <xdr:cNvPr id="791" name="Рисунок 790">
          <a:hlinkClick xmlns:r="http://schemas.openxmlformats.org/officeDocument/2006/relationships" r:id="rId120"/>
          <a:extLst>
            <a:ext uri="{FF2B5EF4-FFF2-40B4-BE49-F238E27FC236}">
              <a16:creationId xmlns:a16="http://schemas.microsoft.com/office/drawing/2014/main" id="{00000000-0008-0000-0B00-000017030000}"/>
            </a:ext>
          </a:extLst>
        </xdr:cNvPr>
        <xdr:cNvPicPr>
          <a:picLocks noChangeAspect="1"/>
        </xdr:cNvPicPr>
      </xdr:nvPicPr>
      <xdr:blipFill>
        <a:blip xmlns:r="http://schemas.openxmlformats.org/officeDocument/2006/relationships" r:embed="rId121" cstate="print">
          <a:extLst>
            <a:ext uri="{28A0092B-C50C-407E-A947-70E740481C1C}">
              <a14:useLocalDpi xmlns:a14="http://schemas.microsoft.com/office/drawing/2010/main" val="0"/>
            </a:ext>
          </a:extLst>
        </a:blip>
        <a:stretch>
          <a:fillRect/>
        </a:stretch>
      </xdr:blipFill>
      <xdr:spPr>
        <a:xfrm>
          <a:off x="2609852" y="17545051"/>
          <a:ext cx="853020" cy="1095374"/>
        </a:xfrm>
        <a:prstGeom prst="rect">
          <a:avLst/>
        </a:prstGeom>
      </xdr:spPr>
    </xdr:pic>
    <xdr:clientData/>
  </xdr:twoCellAnchor>
  <xdr:twoCellAnchor editAs="oneCell">
    <xdr:from>
      <xdr:col>2</xdr:col>
      <xdr:colOff>638176</xdr:colOff>
      <xdr:row>24</xdr:row>
      <xdr:rowOff>9525</xdr:rowOff>
    </xdr:from>
    <xdr:to>
      <xdr:col>2</xdr:col>
      <xdr:colOff>1666648</xdr:colOff>
      <xdr:row>24</xdr:row>
      <xdr:rowOff>1123950</xdr:rowOff>
    </xdr:to>
    <xdr:pic>
      <xdr:nvPicPr>
        <xdr:cNvPr id="798" name="Рисунок 797">
          <a:hlinkClick xmlns:r="http://schemas.openxmlformats.org/officeDocument/2006/relationships" r:id="rId122"/>
          <a:extLst>
            <a:ext uri="{FF2B5EF4-FFF2-40B4-BE49-F238E27FC236}">
              <a16:creationId xmlns:a16="http://schemas.microsoft.com/office/drawing/2014/main" id="{00000000-0008-0000-0B00-00001E030000}"/>
            </a:ext>
          </a:extLst>
        </xdr:cNvPr>
        <xdr:cNvPicPr>
          <a:picLocks noChangeAspect="1"/>
        </xdr:cNvPicPr>
      </xdr:nvPicPr>
      <xdr:blipFill>
        <a:blip xmlns:r="http://schemas.openxmlformats.org/officeDocument/2006/relationships" r:embed="rId123" cstate="print">
          <a:extLst>
            <a:ext uri="{28A0092B-C50C-407E-A947-70E740481C1C}">
              <a14:useLocalDpi xmlns:a14="http://schemas.microsoft.com/office/drawing/2010/main" val="0"/>
            </a:ext>
          </a:extLst>
        </a:blip>
        <a:stretch>
          <a:fillRect/>
        </a:stretch>
      </xdr:blipFill>
      <xdr:spPr>
        <a:xfrm>
          <a:off x="2524126" y="18669000"/>
          <a:ext cx="1028472" cy="1114425"/>
        </a:xfrm>
        <a:prstGeom prst="rect">
          <a:avLst/>
        </a:prstGeom>
      </xdr:spPr>
    </xdr:pic>
    <xdr:clientData/>
  </xdr:twoCellAnchor>
  <xdr:twoCellAnchor editAs="oneCell">
    <xdr:from>
      <xdr:col>2</xdr:col>
      <xdr:colOff>704852</xdr:colOff>
      <xdr:row>25</xdr:row>
      <xdr:rowOff>28576</xdr:rowOff>
    </xdr:from>
    <xdr:to>
      <xdr:col>2</xdr:col>
      <xdr:colOff>1557872</xdr:colOff>
      <xdr:row>25</xdr:row>
      <xdr:rowOff>1123950</xdr:rowOff>
    </xdr:to>
    <xdr:pic>
      <xdr:nvPicPr>
        <xdr:cNvPr id="1304" name="Рисунок 1303">
          <a:hlinkClick xmlns:r="http://schemas.openxmlformats.org/officeDocument/2006/relationships" r:id="rId124"/>
          <a:extLst>
            <a:ext uri="{FF2B5EF4-FFF2-40B4-BE49-F238E27FC236}">
              <a16:creationId xmlns:a16="http://schemas.microsoft.com/office/drawing/2014/main" id="{00000000-0008-0000-0B00-000018050000}"/>
            </a:ext>
          </a:extLst>
        </xdr:cNvPr>
        <xdr:cNvPicPr>
          <a:picLocks noChangeAspect="1"/>
        </xdr:cNvPicPr>
      </xdr:nvPicPr>
      <xdr:blipFill>
        <a:blip xmlns:r="http://schemas.openxmlformats.org/officeDocument/2006/relationships" r:embed="rId121" cstate="print">
          <a:extLst>
            <a:ext uri="{28A0092B-C50C-407E-A947-70E740481C1C}">
              <a14:useLocalDpi xmlns:a14="http://schemas.microsoft.com/office/drawing/2010/main" val="0"/>
            </a:ext>
          </a:extLst>
        </a:blip>
        <a:stretch>
          <a:fillRect/>
        </a:stretch>
      </xdr:blipFill>
      <xdr:spPr>
        <a:xfrm>
          <a:off x="2590802" y="19831051"/>
          <a:ext cx="853020" cy="1095374"/>
        </a:xfrm>
        <a:prstGeom prst="rect">
          <a:avLst/>
        </a:prstGeom>
      </xdr:spPr>
    </xdr:pic>
    <xdr:clientData/>
  </xdr:twoCellAnchor>
  <xdr:twoCellAnchor editAs="oneCell">
    <xdr:from>
      <xdr:col>2</xdr:col>
      <xdr:colOff>781050</xdr:colOff>
      <xdr:row>14</xdr:row>
      <xdr:rowOff>28575</xdr:rowOff>
    </xdr:from>
    <xdr:to>
      <xdr:col>2</xdr:col>
      <xdr:colOff>1724025</xdr:colOff>
      <xdr:row>14</xdr:row>
      <xdr:rowOff>1126280</xdr:rowOff>
    </xdr:to>
    <xdr:pic>
      <xdr:nvPicPr>
        <xdr:cNvPr id="799" name="Рисунок 798">
          <a:hlinkClick xmlns:r="http://schemas.openxmlformats.org/officeDocument/2006/relationships" r:id="rId125"/>
          <a:extLst>
            <a:ext uri="{FF2B5EF4-FFF2-40B4-BE49-F238E27FC236}">
              <a16:creationId xmlns:a16="http://schemas.microsoft.com/office/drawing/2014/main" id="{00000000-0008-0000-0B00-00001F030000}"/>
            </a:ext>
          </a:extLst>
        </xdr:cNvPr>
        <xdr:cNvPicPr>
          <a:picLocks noChangeAspect="1"/>
        </xdr:cNvPicPr>
      </xdr:nvPicPr>
      <xdr:blipFill>
        <a:blip xmlns:r="http://schemas.openxmlformats.org/officeDocument/2006/relationships" r:embed="rId126" cstate="print">
          <a:extLst>
            <a:ext uri="{28A0092B-C50C-407E-A947-70E740481C1C}">
              <a14:useLocalDpi xmlns:a14="http://schemas.microsoft.com/office/drawing/2010/main" val="0"/>
            </a:ext>
          </a:extLst>
        </a:blip>
        <a:stretch>
          <a:fillRect/>
        </a:stretch>
      </xdr:blipFill>
      <xdr:spPr>
        <a:xfrm>
          <a:off x="2667000" y="7258050"/>
          <a:ext cx="942975" cy="1097705"/>
        </a:xfrm>
        <a:prstGeom prst="rect">
          <a:avLst/>
        </a:prstGeom>
      </xdr:spPr>
    </xdr:pic>
    <xdr:clientData/>
  </xdr:twoCellAnchor>
  <xdr:twoCellAnchor editAs="oneCell">
    <xdr:from>
      <xdr:col>2</xdr:col>
      <xdr:colOff>723900</xdr:colOff>
      <xdr:row>20</xdr:row>
      <xdr:rowOff>28575</xdr:rowOff>
    </xdr:from>
    <xdr:to>
      <xdr:col>2</xdr:col>
      <xdr:colOff>1666875</xdr:colOff>
      <xdr:row>20</xdr:row>
      <xdr:rowOff>1126280</xdr:rowOff>
    </xdr:to>
    <xdr:pic>
      <xdr:nvPicPr>
        <xdr:cNvPr id="1307" name="Рисунок 1306">
          <a:hlinkClick xmlns:r="http://schemas.openxmlformats.org/officeDocument/2006/relationships" r:id="rId127"/>
          <a:extLst>
            <a:ext uri="{FF2B5EF4-FFF2-40B4-BE49-F238E27FC236}">
              <a16:creationId xmlns:a16="http://schemas.microsoft.com/office/drawing/2014/main" id="{00000000-0008-0000-0B00-00001B050000}"/>
            </a:ext>
          </a:extLst>
        </xdr:cNvPr>
        <xdr:cNvPicPr>
          <a:picLocks noChangeAspect="1"/>
        </xdr:cNvPicPr>
      </xdr:nvPicPr>
      <xdr:blipFill>
        <a:blip xmlns:r="http://schemas.openxmlformats.org/officeDocument/2006/relationships" r:embed="rId126" cstate="print">
          <a:extLst>
            <a:ext uri="{28A0092B-C50C-407E-A947-70E740481C1C}">
              <a14:useLocalDpi xmlns:a14="http://schemas.microsoft.com/office/drawing/2010/main" val="0"/>
            </a:ext>
          </a:extLst>
        </a:blip>
        <a:stretch>
          <a:fillRect/>
        </a:stretch>
      </xdr:blipFill>
      <xdr:spPr>
        <a:xfrm>
          <a:off x="2609850" y="14116050"/>
          <a:ext cx="942975" cy="1097705"/>
        </a:xfrm>
        <a:prstGeom prst="rect">
          <a:avLst/>
        </a:prstGeom>
      </xdr:spPr>
    </xdr:pic>
    <xdr:clientData/>
  </xdr:twoCellAnchor>
  <xdr:twoCellAnchor editAs="oneCell">
    <xdr:from>
      <xdr:col>1</xdr:col>
      <xdr:colOff>0</xdr:colOff>
      <xdr:row>85</xdr:row>
      <xdr:rowOff>0</xdr:rowOff>
    </xdr:from>
    <xdr:to>
      <xdr:col>1</xdr:col>
      <xdr:colOff>666750</xdr:colOff>
      <xdr:row>85</xdr:row>
      <xdr:rowOff>666750</xdr:rowOff>
    </xdr:to>
    <xdr:pic>
      <xdr:nvPicPr>
        <xdr:cNvPr id="1315" name="Рисунок 1314">
          <a:extLst>
            <a:ext uri="{FF2B5EF4-FFF2-40B4-BE49-F238E27FC236}">
              <a16:creationId xmlns:a16="http://schemas.microsoft.com/office/drawing/2014/main" id="{00000000-0008-0000-0B00-000023050000}"/>
            </a:ext>
          </a:extLst>
        </xdr:cNvPr>
        <xdr:cNvPicPr>
          <a:picLocks noChangeAspect="1"/>
        </xdr:cNvPicPr>
      </xdr:nvPicPr>
      <xdr:blipFill>
        <a:blip xmlns:r="http://schemas.openxmlformats.org/officeDocument/2006/relationships" r:embed="rId104" cstate="print">
          <a:extLst>
            <a:ext uri="{28A0092B-C50C-407E-A947-70E740481C1C}">
              <a14:useLocalDpi xmlns:a14="http://schemas.microsoft.com/office/drawing/2010/main" val="0"/>
            </a:ext>
          </a:extLst>
        </a:blip>
        <a:stretch>
          <a:fillRect/>
        </a:stretch>
      </xdr:blipFill>
      <xdr:spPr>
        <a:xfrm>
          <a:off x="38100" y="87210900"/>
          <a:ext cx="666750" cy="666750"/>
        </a:xfrm>
        <a:prstGeom prst="rect">
          <a:avLst/>
        </a:prstGeom>
      </xdr:spPr>
    </xdr:pic>
    <xdr:clientData/>
  </xdr:twoCellAnchor>
  <xdr:twoCellAnchor editAs="oneCell">
    <xdr:from>
      <xdr:col>2</xdr:col>
      <xdr:colOff>600076</xdr:colOff>
      <xdr:row>85</xdr:row>
      <xdr:rowOff>19050</xdr:rowOff>
    </xdr:from>
    <xdr:to>
      <xdr:col>2</xdr:col>
      <xdr:colOff>1682156</xdr:colOff>
      <xdr:row>85</xdr:row>
      <xdr:rowOff>1133475</xdr:rowOff>
    </xdr:to>
    <xdr:pic>
      <xdr:nvPicPr>
        <xdr:cNvPr id="1316" name="Рисунок 1315">
          <a:hlinkClick xmlns:r="http://schemas.openxmlformats.org/officeDocument/2006/relationships" r:id="rId128"/>
          <a:extLst>
            <a:ext uri="{FF2B5EF4-FFF2-40B4-BE49-F238E27FC236}">
              <a16:creationId xmlns:a16="http://schemas.microsoft.com/office/drawing/2014/main" id="{00000000-0008-0000-0B00-000024050000}"/>
            </a:ext>
          </a:extLst>
        </xdr:cNvPr>
        <xdr:cNvPicPr>
          <a:picLocks noChangeAspect="1"/>
        </xdr:cNvPicPr>
      </xdr:nvPicPr>
      <xdr:blipFill>
        <a:blip xmlns:r="http://schemas.openxmlformats.org/officeDocument/2006/relationships" r:embed="rId109" cstate="print">
          <a:extLst>
            <a:ext uri="{28A0092B-C50C-407E-A947-70E740481C1C}">
              <a14:useLocalDpi xmlns:a14="http://schemas.microsoft.com/office/drawing/2010/main" val="0"/>
            </a:ext>
          </a:extLst>
        </a:blip>
        <a:stretch>
          <a:fillRect/>
        </a:stretch>
      </xdr:blipFill>
      <xdr:spPr>
        <a:xfrm>
          <a:off x="2486026" y="87229950"/>
          <a:ext cx="1082080" cy="11144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657226</xdr:colOff>
      <xdr:row>10</xdr:row>
      <xdr:rowOff>19051</xdr:rowOff>
    </xdr:from>
    <xdr:to>
      <xdr:col>2</xdr:col>
      <xdr:colOff>1704975</xdr:colOff>
      <xdr:row>10</xdr:row>
      <xdr:rowOff>997527</xdr:rowOff>
    </xdr:to>
    <xdr:pic>
      <xdr:nvPicPr>
        <xdr:cNvPr id="2" name="Рисунок 73">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505076" y="2495551"/>
          <a:ext cx="1047749" cy="978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19</xdr:row>
      <xdr:rowOff>38100</xdr:rowOff>
    </xdr:from>
    <xdr:to>
      <xdr:col>2</xdr:col>
      <xdr:colOff>1638300</xdr:colOff>
      <xdr:row>19</xdr:row>
      <xdr:rowOff>984733</xdr:rowOff>
    </xdr:to>
    <xdr:pic>
      <xdr:nvPicPr>
        <xdr:cNvPr id="3" name="Рисунок 143" descr="C:\Users\saltanov\AppData\Local\Temp\SNAGHTMLc0bccd1.PNG">
          <a:hlinkClick xmlns:r="http://schemas.openxmlformats.org/officeDocument/2006/relationships" r:id="rId3"/>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2524125" y="10753725"/>
          <a:ext cx="962025" cy="946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638175</xdr:colOff>
      <xdr:row>11</xdr:row>
      <xdr:rowOff>19051</xdr:rowOff>
    </xdr:from>
    <xdr:to>
      <xdr:col>2</xdr:col>
      <xdr:colOff>1745258</xdr:colOff>
      <xdr:row>11</xdr:row>
      <xdr:rowOff>1000125</xdr:rowOff>
    </xdr:to>
    <xdr:pic>
      <xdr:nvPicPr>
        <xdr:cNvPr id="4" name="Рисунок 26">
          <a:hlinkClick xmlns:r="http://schemas.openxmlformats.org/officeDocument/2006/relationships" r:id="rId5"/>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2486025" y="3505201"/>
          <a:ext cx="1107083" cy="981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695325</xdr:colOff>
      <xdr:row>33</xdr:row>
      <xdr:rowOff>47626</xdr:rowOff>
    </xdr:from>
    <xdr:to>
      <xdr:col>2</xdr:col>
      <xdr:colOff>1733550</xdr:colOff>
      <xdr:row>33</xdr:row>
      <xdr:rowOff>942976</xdr:rowOff>
    </xdr:to>
    <xdr:pic>
      <xdr:nvPicPr>
        <xdr:cNvPr id="5" name="Рисунок 24" descr="C:\Users\saltanov\AppData\Local\Temp\SNAGHTML129d722.PNG">
          <a:hlinkClick xmlns:r="http://schemas.openxmlformats.org/officeDocument/2006/relationships" r:id="rId7"/>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rot="-202034">
          <a:off x="2543175" y="22355176"/>
          <a:ext cx="1038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647700</xdr:colOff>
      <xdr:row>9</xdr:row>
      <xdr:rowOff>28576</xdr:rowOff>
    </xdr:from>
    <xdr:to>
      <xdr:col>2</xdr:col>
      <xdr:colOff>1743075</xdr:colOff>
      <xdr:row>9</xdr:row>
      <xdr:rowOff>999274</xdr:rowOff>
    </xdr:to>
    <xdr:pic>
      <xdr:nvPicPr>
        <xdr:cNvPr id="6" name="Рисунок 26">
          <a:hlinkClick xmlns:r="http://schemas.openxmlformats.org/officeDocument/2006/relationships" r:id="rId9"/>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2495550" y="1495426"/>
          <a:ext cx="1095375" cy="970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714376</xdr:colOff>
      <xdr:row>44</xdr:row>
      <xdr:rowOff>19051</xdr:rowOff>
    </xdr:from>
    <xdr:to>
      <xdr:col>2</xdr:col>
      <xdr:colOff>1704976</xdr:colOff>
      <xdr:row>45</xdr:row>
      <xdr:rowOff>1</xdr:rowOff>
    </xdr:to>
    <xdr:pic>
      <xdr:nvPicPr>
        <xdr:cNvPr id="7" name="Рисунок 110" descr="C:\Users\saltanov\AppData\Local\Temp\SNAGHTML68723aff.PNG">
          <a:hlinkClick xmlns:r="http://schemas.openxmlformats.org/officeDocument/2006/relationships" r:id="rId10"/>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2562226" y="23498176"/>
          <a:ext cx="9906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45</xdr:row>
      <xdr:rowOff>19049</xdr:rowOff>
    </xdr:from>
    <xdr:to>
      <xdr:col>2</xdr:col>
      <xdr:colOff>1638300</xdr:colOff>
      <xdr:row>46</xdr:row>
      <xdr:rowOff>1670</xdr:rowOff>
    </xdr:to>
    <xdr:pic>
      <xdr:nvPicPr>
        <xdr:cNvPr id="8" name="Рисунок 256" descr="C:\Users\saltanov\AppData\Local\Temp\SNAGHTML135cd81.PNG">
          <a:hlinkClick xmlns:r="http://schemas.openxmlformats.org/officeDocument/2006/relationships" r:id="rId12"/>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2533650" y="24507824"/>
          <a:ext cx="952500" cy="985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685799</xdr:colOff>
      <xdr:row>46</xdr:row>
      <xdr:rowOff>19050</xdr:rowOff>
    </xdr:from>
    <xdr:to>
      <xdr:col>2</xdr:col>
      <xdr:colOff>1628774</xdr:colOff>
      <xdr:row>46</xdr:row>
      <xdr:rowOff>995112</xdr:rowOff>
    </xdr:to>
    <xdr:pic>
      <xdr:nvPicPr>
        <xdr:cNvPr id="9" name="Рисунок 256" descr="C:\Users\saltanov\AppData\Local\Temp\SNAGHTML135cd81.PNG">
          <a:hlinkClick xmlns:r="http://schemas.openxmlformats.org/officeDocument/2006/relationships" r:id="rId14"/>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2533649" y="25517475"/>
          <a:ext cx="942975" cy="976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17</xdr:row>
      <xdr:rowOff>19050</xdr:rowOff>
    </xdr:from>
    <xdr:to>
      <xdr:col>2</xdr:col>
      <xdr:colOff>1752600</xdr:colOff>
      <xdr:row>18</xdr:row>
      <xdr:rowOff>10045</xdr:rowOff>
    </xdr:to>
    <xdr:pic>
      <xdr:nvPicPr>
        <xdr:cNvPr id="10" name="Рисунок 31" descr="C:\Users\saltanov\AppData\Local\Temp\SNAGHTML668a43b.PNG">
          <a:hlinkClick xmlns:r="http://schemas.openxmlformats.org/officeDocument/2006/relationships" r:id="rId15"/>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bwMode="auto">
        <a:xfrm>
          <a:off x="2581275" y="8715375"/>
          <a:ext cx="1019175" cy="1000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31</xdr:row>
      <xdr:rowOff>47626</xdr:rowOff>
    </xdr:from>
    <xdr:to>
      <xdr:col>2</xdr:col>
      <xdr:colOff>1809750</xdr:colOff>
      <xdr:row>31</xdr:row>
      <xdr:rowOff>965808</xdr:rowOff>
    </xdr:to>
    <xdr:pic>
      <xdr:nvPicPr>
        <xdr:cNvPr id="11" name="Рисунок 3">
          <a:hlinkClick xmlns:r="http://schemas.openxmlformats.org/officeDocument/2006/relationships" r:id="rId17"/>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rcRect/>
        <a:stretch>
          <a:fillRect/>
        </a:stretch>
      </xdr:blipFill>
      <xdr:spPr bwMode="auto">
        <a:xfrm>
          <a:off x="2571750" y="21183601"/>
          <a:ext cx="1085850" cy="918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657225</xdr:colOff>
      <xdr:row>29</xdr:row>
      <xdr:rowOff>19050</xdr:rowOff>
    </xdr:from>
    <xdr:to>
      <xdr:col>2</xdr:col>
      <xdr:colOff>1809750</xdr:colOff>
      <xdr:row>29</xdr:row>
      <xdr:rowOff>990955</xdr:rowOff>
    </xdr:to>
    <xdr:pic>
      <xdr:nvPicPr>
        <xdr:cNvPr id="12" name="Рисунок 36" descr="C:\Users\saltanov\AppData\Local\Temp\SNAGHTML7de735.PNG">
          <a:hlinkClick xmlns:r="http://schemas.openxmlformats.org/officeDocument/2006/relationships" r:id="rId19"/>
          <a:extLst>
            <a:ext uri="{FF2B5EF4-FFF2-40B4-BE49-F238E27FC236}">
              <a16:creationId xmlns:a16="http://schemas.microsoft.com/office/drawing/2014/main" id="{00000000-0008-0000-0C00-00000C000000}"/>
            </a:ext>
          </a:extLst>
        </xdr:cNvPr>
        <xdr:cNvPicPr>
          <a:picLocks noChangeAspect="1" noChangeArrowheads="1"/>
        </xdr:cNvPicPr>
      </xdr:nvPicPr>
      <xdr:blipFill>
        <a:blip xmlns:r="http://schemas.openxmlformats.org/officeDocument/2006/relationships" r:embed="rId20" cstate="email">
          <a:extLst>
            <a:ext uri="{28A0092B-C50C-407E-A947-70E740481C1C}">
              <a14:useLocalDpi xmlns:a14="http://schemas.microsoft.com/office/drawing/2010/main"/>
            </a:ext>
          </a:extLst>
        </a:blip>
        <a:srcRect/>
        <a:stretch>
          <a:fillRect/>
        </a:stretch>
      </xdr:blipFill>
      <xdr:spPr bwMode="auto">
        <a:xfrm>
          <a:off x="2505075" y="19983450"/>
          <a:ext cx="1152525" cy="971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742951</xdr:colOff>
      <xdr:row>23</xdr:row>
      <xdr:rowOff>28575</xdr:rowOff>
    </xdr:from>
    <xdr:to>
      <xdr:col>2</xdr:col>
      <xdr:colOff>1714501</xdr:colOff>
      <xdr:row>23</xdr:row>
      <xdr:rowOff>991821</xdr:rowOff>
    </xdr:to>
    <xdr:pic>
      <xdr:nvPicPr>
        <xdr:cNvPr id="13" name="Рисунок 37" descr="C:\Users\saltanov\AppData\Local\Temp\SNAGHTML7efef9.PNG">
          <a:hlinkClick xmlns:r="http://schemas.openxmlformats.org/officeDocument/2006/relationships" r:id="rId21"/>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22" cstate="email">
          <a:extLst>
            <a:ext uri="{28A0092B-C50C-407E-A947-70E740481C1C}">
              <a14:useLocalDpi xmlns:a14="http://schemas.microsoft.com/office/drawing/2010/main"/>
            </a:ext>
          </a:extLst>
        </a:blip>
        <a:srcRect/>
        <a:stretch>
          <a:fillRect/>
        </a:stretch>
      </xdr:blipFill>
      <xdr:spPr bwMode="auto">
        <a:xfrm>
          <a:off x="2590801" y="14782800"/>
          <a:ext cx="971550" cy="963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781050</xdr:colOff>
      <xdr:row>21</xdr:row>
      <xdr:rowOff>28576</xdr:rowOff>
    </xdr:from>
    <xdr:to>
      <xdr:col>2</xdr:col>
      <xdr:colOff>1790700</xdr:colOff>
      <xdr:row>21</xdr:row>
      <xdr:rowOff>1001512</xdr:rowOff>
    </xdr:to>
    <xdr:pic>
      <xdr:nvPicPr>
        <xdr:cNvPr id="14" name="Рисунок 39" descr="C:\Users\saltanov\AppData\Local\Temp\SNAGHTML802685.PNG">
          <a:hlinkClick xmlns:r="http://schemas.openxmlformats.org/officeDocument/2006/relationships" r:id="rId23"/>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a:fillRect/>
        </a:stretch>
      </xdr:blipFill>
      <xdr:spPr bwMode="auto">
        <a:xfrm>
          <a:off x="2628900" y="12763501"/>
          <a:ext cx="1009650" cy="972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733426</xdr:colOff>
      <xdr:row>18</xdr:row>
      <xdr:rowOff>19051</xdr:rowOff>
    </xdr:from>
    <xdr:to>
      <xdr:col>2</xdr:col>
      <xdr:colOff>1714500</xdr:colOff>
      <xdr:row>18</xdr:row>
      <xdr:rowOff>1000125</xdr:rowOff>
    </xdr:to>
    <xdr:pic>
      <xdr:nvPicPr>
        <xdr:cNvPr id="15" name="Рисунок 40" descr="C:\Users\saltanov\AppData\Local\Temp\SNAGHTML81144d.PNG">
          <a:hlinkClick xmlns:r="http://schemas.openxmlformats.org/officeDocument/2006/relationships" r:id="rId25"/>
          <a:extLst>
            <a:ext uri="{FF2B5EF4-FFF2-40B4-BE49-F238E27FC236}">
              <a16:creationId xmlns:a16="http://schemas.microsoft.com/office/drawing/2014/main" id="{00000000-0008-0000-0C00-00000F000000}"/>
            </a:ext>
          </a:extLst>
        </xdr:cNvPr>
        <xdr:cNvPicPr>
          <a:picLocks noChangeAspect="1" noChangeArrowheads="1"/>
        </xdr:cNvPicPr>
      </xdr:nvPicPr>
      <xdr:blipFill>
        <a:blip xmlns:r="http://schemas.openxmlformats.org/officeDocument/2006/relationships" r:embed="rId26" cstate="email">
          <a:extLst>
            <a:ext uri="{28A0092B-C50C-407E-A947-70E740481C1C}">
              <a14:useLocalDpi xmlns:a14="http://schemas.microsoft.com/office/drawing/2010/main"/>
            </a:ext>
          </a:extLst>
        </a:blip>
        <a:srcRect/>
        <a:stretch>
          <a:fillRect/>
        </a:stretch>
      </xdr:blipFill>
      <xdr:spPr bwMode="auto">
        <a:xfrm>
          <a:off x="2581276" y="9725026"/>
          <a:ext cx="981074" cy="981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695326</xdr:colOff>
      <xdr:row>14</xdr:row>
      <xdr:rowOff>28575</xdr:rowOff>
    </xdr:from>
    <xdr:to>
      <xdr:col>2</xdr:col>
      <xdr:colOff>1666876</xdr:colOff>
      <xdr:row>14</xdr:row>
      <xdr:rowOff>982620</xdr:rowOff>
    </xdr:to>
    <xdr:pic>
      <xdr:nvPicPr>
        <xdr:cNvPr id="16" name="Рисунок 4">
          <a:hlinkClick xmlns:r="http://schemas.openxmlformats.org/officeDocument/2006/relationships" r:id="rId27"/>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rcRect/>
        <a:stretch>
          <a:fillRect/>
        </a:stretch>
      </xdr:blipFill>
      <xdr:spPr bwMode="auto">
        <a:xfrm>
          <a:off x="2543176" y="6543675"/>
          <a:ext cx="971550" cy="954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733426</xdr:colOff>
      <xdr:row>20</xdr:row>
      <xdr:rowOff>19051</xdr:rowOff>
    </xdr:from>
    <xdr:to>
      <xdr:col>2</xdr:col>
      <xdr:colOff>1666875</xdr:colOff>
      <xdr:row>20</xdr:row>
      <xdr:rowOff>969319</xdr:rowOff>
    </xdr:to>
    <xdr:pic>
      <xdr:nvPicPr>
        <xdr:cNvPr id="17" name="Рисунок 6">
          <a:hlinkClick xmlns:r="http://schemas.openxmlformats.org/officeDocument/2006/relationships" r:id="rId29"/>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rcRect/>
        <a:stretch>
          <a:fillRect/>
        </a:stretch>
      </xdr:blipFill>
      <xdr:spPr bwMode="auto">
        <a:xfrm>
          <a:off x="2581276" y="11744326"/>
          <a:ext cx="933449" cy="950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800100</xdr:colOff>
      <xdr:row>22</xdr:row>
      <xdr:rowOff>28576</xdr:rowOff>
    </xdr:from>
    <xdr:to>
      <xdr:col>2</xdr:col>
      <xdr:colOff>1725894</xdr:colOff>
      <xdr:row>22</xdr:row>
      <xdr:rowOff>981076</xdr:rowOff>
    </xdr:to>
    <xdr:pic>
      <xdr:nvPicPr>
        <xdr:cNvPr id="18" name="Рисунок 7">
          <a:hlinkClick xmlns:r="http://schemas.openxmlformats.org/officeDocument/2006/relationships" r:id="rId31"/>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rcRect/>
        <a:stretch>
          <a:fillRect/>
        </a:stretch>
      </xdr:blipFill>
      <xdr:spPr bwMode="auto">
        <a:xfrm>
          <a:off x="2647950" y="13773151"/>
          <a:ext cx="925794"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733426</xdr:colOff>
      <xdr:row>28</xdr:row>
      <xdr:rowOff>28575</xdr:rowOff>
    </xdr:from>
    <xdr:to>
      <xdr:col>2</xdr:col>
      <xdr:colOff>1724026</xdr:colOff>
      <xdr:row>28</xdr:row>
      <xdr:rowOff>977553</xdr:rowOff>
    </xdr:to>
    <xdr:pic>
      <xdr:nvPicPr>
        <xdr:cNvPr id="19" name="Рисунок 8">
          <a:hlinkClick xmlns:r="http://schemas.openxmlformats.org/officeDocument/2006/relationships" r:id="rId33"/>
          <a:extLst>
            <a:ext uri="{FF2B5EF4-FFF2-40B4-BE49-F238E27FC236}">
              <a16:creationId xmlns:a16="http://schemas.microsoft.com/office/drawing/2014/main" id="{00000000-0008-0000-0C00-000013000000}"/>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rcRect/>
        <a:stretch>
          <a:fillRect/>
        </a:stretch>
      </xdr:blipFill>
      <xdr:spPr bwMode="auto">
        <a:xfrm>
          <a:off x="2581276" y="18983325"/>
          <a:ext cx="990600" cy="948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685801</xdr:colOff>
      <xdr:row>12</xdr:row>
      <xdr:rowOff>28575</xdr:rowOff>
    </xdr:from>
    <xdr:to>
      <xdr:col>2</xdr:col>
      <xdr:colOff>1680438</xdr:colOff>
      <xdr:row>12</xdr:row>
      <xdr:rowOff>990600</xdr:rowOff>
    </xdr:to>
    <xdr:pic>
      <xdr:nvPicPr>
        <xdr:cNvPr id="20" name="Рисунок 9">
          <a:hlinkClick xmlns:r="http://schemas.openxmlformats.org/officeDocument/2006/relationships" r:id="rId35"/>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rcRect/>
        <a:stretch>
          <a:fillRect/>
        </a:stretch>
      </xdr:blipFill>
      <xdr:spPr bwMode="auto">
        <a:xfrm>
          <a:off x="2533651" y="4524375"/>
          <a:ext cx="994637"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657225</xdr:colOff>
      <xdr:row>47</xdr:row>
      <xdr:rowOff>19051</xdr:rowOff>
    </xdr:from>
    <xdr:to>
      <xdr:col>2</xdr:col>
      <xdr:colOff>1714500</xdr:colOff>
      <xdr:row>47</xdr:row>
      <xdr:rowOff>998009</xdr:rowOff>
    </xdr:to>
    <xdr:pic>
      <xdr:nvPicPr>
        <xdr:cNvPr id="21" name="Рисунок 10">
          <a:hlinkClick xmlns:r="http://schemas.openxmlformats.org/officeDocument/2006/relationships" r:id="rId37"/>
          <a:extLst>
            <a:ext uri="{FF2B5EF4-FFF2-40B4-BE49-F238E27FC236}">
              <a16:creationId xmlns:a16="http://schemas.microsoft.com/office/drawing/2014/main" id="{00000000-0008-0000-0C00-000015000000}"/>
            </a:ext>
          </a:extLst>
        </xdr:cNvPr>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rcRect/>
        <a:stretch>
          <a:fillRect/>
        </a:stretch>
      </xdr:blipFill>
      <xdr:spPr bwMode="auto">
        <a:xfrm>
          <a:off x="2505075" y="26527126"/>
          <a:ext cx="1057275" cy="978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647701</xdr:colOff>
      <xdr:row>48</xdr:row>
      <xdr:rowOff>19050</xdr:rowOff>
    </xdr:from>
    <xdr:to>
      <xdr:col>2</xdr:col>
      <xdr:colOff>1695451</xdr:colOff>
      <xdr:row>48</xdr:row>
      <xdr:rowOff>989189</xdr:rowOff>
    </xdr:to>
    <xdr:pic>
      <xdr:nvPicPr>
        <xdr:cNvPr id="22" name="Рисунок 42">
          <a:hlinkClick xmlns:r="http://schemas.openxmlformats.org/officeDocument/2006/relationships" r:id="rId39"/>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rcRect/>
        <a:stretch>
          <a:fillRect/>
        </a:stretch>
      </xdr:blipFill>
      <xdr:spPr bwMode="auto">
        <a:xfrm>
          <a:off x="2495551" y="27536775"/>
          <a:ext cx="1047750" cy="970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25</xdr:row>
      <xdr:rowOff>76200</xdr:rowOff>
    </xdr:from>
    <xdr:to>
      <xdr:col>2</xdr:col>
      <xdr:colOff>1847850</xdr:colOff>
      <xdr:row>25</xdr:row>
      <xdr:rowOff>952500</xdr:rowOff>
    </xdr:to>
    <xdr:pic>
      <xdr:nvPicPr>
        <xdr:cNvPr id="23" name="Рисунок 2">
          <a:hlinkClick xmlns:r="http://schemas.openxmlformats.org/officeDocument/2006/relationships" r:id="rId40"/>
          <a:extLst>
            <a:ext uri="{FF2B5EF4-FFF2-40B4-BE49-F238E27FC236}">
              <a16:creationId xmlns:a16="http://schemas.microsoft.com/office/drawing/2014/main" id="{00000000-0008-0000-0C00-000017000000}"/>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rcRect/>
        <a:stretch>
          <a:fillRect/>
        </a:stretch>
      </xdr:blipFill>
      <xdr:spPr bwMode="auto">
        <a:xfrm>
          <a:off x="2343150" y="16849725"/>
          <a:ext cx="1352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xdr:colOff>
      <xdr:row>26</xdr:row>
      <xdr:rowOff>57150</xdr:rowOff>
    </xdr:from>
    <xdr:to>
      <xdr:col>2</xdr:col>
      <xdr:colOff>1762125</xdr:colOff>
      <xdr:row>26</xdr:row>
      <xdr:rowOff>971550</xdr:rowOff>
    </xdr:to>
    <xdr:pic>
      <xdr:nvPicPr>
        <xdr:cNvPr id="24" name="Рисунок 3">
          <a:hlinkClick xmlns:r="http://schemas.openxmlformats.org/officeDocument/2006/relationships" r:id="rId42"/>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2371725" y="17840325"/>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657225</xdr:colOff>
      <xdr:row>24</xdr:row>
      <xdr:rowOff>76200</xdr:rowOff>
    </xdr:from>
    <xdr:to>
      <xdr:col>2</xdr:col>
      <xdr:colOff>1762125</xdr:colOff>
      <xdr:row>24</xdr:row>
      <xdr:rowOff>942975</xdr:rowOff>
    </xdr:to>
    <xdr:pic>
      <xdr:nvPicPr>
        <xdr:cNvPr id="25" name="Рисунок 4">
          <a:hlinkClick xmlns:r="http://schemas.openxmlformats.org/officeDocument/2006/relationships" r:id="rId44"/>
          <a:extLst>
            <a:ext uri="{FF2B5EF4-FFF2-40B4-BE49-F238E27FC236}">
              <a16:creationId xmlns:a16="http://schemas.microsoft.com/office/drawing/2014/main" id="{00000000-0008-0000-0C00-000019000000}"/>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rcRect/>
        <a:stretch>
          <a:fillRect/>
        </a:stretch>
      </xdr:blipFill>
      <xdr:spPr bwMode="auto">
        <a:xfrm>
          <a:off x="2505075" y="15840075"/>
          <a:ext cx="11049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13</xdr:row>
      <xdr:rowOff>85725</xdr:rowOff>
    </xdr:from>
    <xdr:to>
      <xdr:col>2</xdr:col>
      <xdr:colOff>1790700</xdr:colOff>
      <xdr:row>13</xdr:row>
      <xdr:rowOff>923518</xdr:rowOff>
    </xdr:to>
    <xdr:pic>
      <xdr:nvPicPr>
        <xdr:cNvPr id="27" name="Рисунок 26" descr="C:\Users\saltanov\AppData\Local\Temp\SNAGHTML1c203ffa.PNG">
          <a:hlinkClick xmlns:r="http://schemas.openxmlformats.org/officeDocument/2006/relationships" r:id="rId46"/>
          <a:extLst>
            <a:ext uri="{FF2B5EF4-FFF2-40B4-BE49-F238E27FC236}">
              <a16:creationId xmlns:a16="http://schemas.microsoft.com/office/drawing/2014/main" id="{00000000-0008-0000-0C00-00001B000000}"/>
            </a:ext>
          </a:extLst>
        </xdr:cNvPr>
        <xdr:cNvPicPr>
          <a:picLocks noChangeAspect="1" noChangeArrowheads="1"/>
        </xdr:cNvPicPr>
      </xdr:nvPicPr>
      <xdr:blipFill>
        <a:blip xmlns:r="http://schemas.openxmlformats.org/officeDocument/2006/relationships" r:embed="rId47" cstate="email">
          <a:extLst>
            <a:ext uri="{28A0092B-C50C-407E-A947-70E740481C1C}">
              <a14:useLocalDpi xmlns:a14="http://schemas.microsoft.com/office/drawing/2010/main"/>
            </a:ext>
          </a:extLst>
        </a:blip>
        <a:srcRect/>
        <a:stretch>
          <a:fillRect/>
        </a:stretch>
      </xdr:blipFill>
      <xdr:spPr bwMode="auto">
        <a:xfrm rot="21356942">
          <a:off x="2581275" y="5591175"/>
          <a:ext cx="1057275" cy="837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685800</xdr:colOff>
      <xdr:row>15</xdr:row>
      <xdr:rowOff>76200</xdr:rowOff>
    </xdr:from>
    <xdr:to>
      <xdr:col>2</xdr:col>
      <xdr:colOff>1835816</xdr:colOff>
      <xdr:row>15</xdr:row>
      <xdr:rowOff>971550</xdr:rowOff>
    </xdr:to>
    <xdr:pic>
      <xdr:nvPicPr>
        <xdr:cNvPr id="28" name="Рисунок 27" descr="C:\Users\saltanov\AppData\Local\Temp\SNAGHTML1c233e07.PNG">
          <a:hlinkClick xmlns:r="http://schemas.openxmlformats.org/officeDocument/2006/relationships" r:id="rId48"/>
          <a:extLst>
            <a:ext uri="{FF2B5EF4-FFF2-40B4-BE49-F238E27FC236}">
              <a16:creationId xmlns:a16="http://schemas.microsoft.com/office/drawing/2014/main" id="{00000000-0008-0000-0C00-00001C000000}"/>
            </a:ext>
          </a:extLst>
        </xdr:cNvPr>
        <xdr:cNvPicPr>
          <a:picLocks noChangeAspect="1" noChangeArrowheads="1"/>
        </xdr:cNvPicPr>
      </xdr:nvPicPr>
      <xdr:blipFill>
        <a:blip xmlns:r="http://schemas.openxmlformats.org/officeDocument/2006/relationships" r:embed="rId49" cstate="email">
          <a:extLst>
            <a:ext uri="{28A0092B-C50C-407E-A947-70E740481C1C}">
              <a14:useLocalDpi xmlns:a14="http://schemas.microsoft.com/office/drawing/2010/main"/>
            </a:ext>
          </a:extLst>
        </a:blip>
        <a:srcRect/>
        <a:stretch>
          <a:fillRect/>
        </a:stretch>
      </xdr:blipFill>
      <xdr:spPr bwMode="auto">
        <a:xfrm rot="21413891">
          <a:off x="2533650" y="7600950"/>
          <a:ext cx="1150016"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590550</xdr:colOff>
      <xdr:row>49</xdr:row>
      <xdr:rowOff>0</xdr:rowOff>
    </xdr:from>
    <xdr:to>
      <xdr:col>2</xdr:col>
      <xdr:colOff>590550</xdr:colOff>
      <xdr:row>50</xdr:row>
      <xdr:rowOff>854319</xdr:rowOff>
    </xdr:to>
    <xdr:pic>
      <xdr:nvPicPr>
        <xdr:cNvPr id="31" name="Рисунок 7">
          <a:extLst>
            <a:ext uri="{FF2B5EF4-FFF2-40B4-BE49-F238E27FC236}">
              <a16:creationId xmlns:a16="http://schemas.microsoft.com/office/drawing/2014/main" id="{00000000-0008-0000-0C00-00001F000000}"/>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a:ext>
          </a:extLst>
        </a:blip>
        <a:srcRect/>
        <a:stretch>
          <a:fillRect/>
        </a:stretch>
      </xdr:blipFill>
      <xdr:spPr bwMode="auto">
        <a:xfrm>
          <a:off x="2438400" y="8324850"/>
          <a:ext cx="0" cy="168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49</xdr:row>
      <xdr:rowOff>0</xdr:rowOff>
    </xdr:from>
    <xdr:to>
      <xdr:col>2</xdr:col>
      <xdr:colOff>590550</xdr:colOff>
      <xdr:row>50</xdr:row>
      <xdr:rowOff>854319</xdr:rowOff>
    </xdr:to>
    <xdr:pic>
      <xdr:nvPicPr>
        <xdr:cNvPr id="36" name="Рисунок 7">
          <a:extLst>
            <a:ext uri="{FF2B5EF4-FFF2-40B4-BE49-F238E27FC236}">
              <a16:creationId xmlns:a16="http://schemas.microsoft.com/office/drawing/2014/main" id="{00000000-0008-0000-0C00-000024000000}"/>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a:ext>
          </a:extLst>
        </a:blip>
        <a:srcRect/>
        <a:stretch>
          <a:fillRect/>
        </a:stretch>
      </xdr:blipFill>
      <xdr:spPr bwMode="auto">
        <a:xfrm>
          <a:off x="2438400" y="8324850"/>
          <a:ext cx="0" cy="168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866775</xdr:colOff>
      <xdr:row>77</xdr:row>
      <xdr:rowOff>190500</xdr:rowOff>
    </xdr:from>
    <xdr:to>
      <xdr:col>2</xdr:col>
      <xdr:colOff>1600200</xdr:colOff>
      <xdr:row>77</xdr:row>
      <xdr:rowOff>847725</xdr:rowOff>
    </xdr:to>
    <xdr:pic>
      <xdr:nvPicPr>
        <xdr:cNvPr id="56" name="Рисунок 35">
          <a:hlinkClick xmlns:r="http://schemas.openxmlformats.org/officeDocument/2006/relationships" r:id="rId51"/>
          <a:extLst>
            <a:ext uri="{FF2B5EF4-FFF2-40B4-BE49-F238E27FC236}">
              <a16:creationId xmlns:a16="http://schemas.microsoft.com/office/drawing/2014/main" id="{00000000-0008-0000-0C00-000038000000}"/>
            </a:ext>
          </a:extLst>
        </xdr:cNvPr>
        <xdr:cNvPicPr>
          <a:picLocks noChangeAspect="1"/>
        </xdr:cNvPicPr>
      </xdr:nvPicPr>
      <xdr:blipFill>
        <a:blip xmlns:r="http://schemas.openxmlformats.org/officeDocument/2006/relationships" r:embed="rId52" cstate="email">
          <a:extLst>
            <a:ext uri="{28A0092B-C50C-407E-A947-70E740481C1C}">
              <a14:useLocalDpi xmlns:a14="http://schemas.microsoft.com/office/drawing/2010/main"/>
            </a:ext>
          </a:extLst>
        </a:blip>
        <a:srcRect/>
        <a:stretch>
          <a:fillRect/>
        </a:stretch>
      </xdr:blipFill>
      <xdr:spPr bwMode="auto">
        <a:xfrm>
          <a:off x="2714625" y="12877800"/>
          <a:ext cx="7334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828675</xdr:colOff>
      <xdr:row>78</xdr:row>
      <xdr:rowOff>152400</xdr:rowOff>
    </xdr:from>
    <xdr:to>
      <xdr:col>2</xdr:col>
      <xdr:colOff>1628775</xdr:colOff>
      <xdr:row>78</xdr:row>
      <xdr:rowOff>857250</xdr:rowOff>
    </xdr:to>
    <xdr:pic>
      <xdr:nvPicPr>
        <xdr:cNvPr id="57" name="Рисунок 36">
          <a:hlinkClick xmlns:r="http://schemas.openxmlformats.org/officeDocument/2006/relationships" r:id="rId53"/>
          <a:extLst>
            <a:ext uri="{FF2B5EF4-FFF2-40B4-BE49-F238E27FC236}">
              <a16:creationId xmlns:a16="http://schemas.microsoft.com/office/drawing/2014/main" id="{00000000-0008-0000-0C00-000039000000}"/>
            </a:ext>
          </a:extLst>
        </xdr:cNvPr>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rcRect/>
        <a:stretch>
          <a:fillRect/>
        </a:stretch>
      </xdr:blipFill>
      <xdr:spPr bwMode="auto">
        <a:xfrm>
          <a:off x="2676525" y="13849350"/>
          <a:ext cx="8001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81</xdr:row>
      <xdr:rowOff>123825</xdr:rowOff>
    </xdr:from>
    <xdr:to>
      <xdr:col>2</xdr:col>
      <xdr:colOff>1724025</xdr:colOff>
      <xdr:row>81</xdr:row>
      <xdr:rowOff>857250</xdr:rowOff>
    </xdr:to>
    <xdr:pic>
      <xdr:nvPicPr>
        <xdr:cNvPr id="60" name="Рисунок 41">
          <a:hlinkClick xmlns:r="http://schemas.openxmlformats.org/officeDocument/2006/relationships" r:id="rId55"/>
          <a:extLst>
            <a:ext uri="{FF2B5EF4-FFF2-40B4-BE49-F238E27FC236}">
              <a16:creationId xmlns:a16="http://schemas.microsoft.com/office/drawing/2014/main" id="{00000000-0008-0000-0C00-00003C000000}"/>
            </a:ext>
          </a:extLst>
        </xdr:cNvPr>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rcRect/>
        <a:stretch>
          <a:fillRect/>
        </a:stretch>
      </xdr:blipFill>
      <xdr:spPr bwMode="auto">
        <a:xfrm>
          <a:off x="2581275" y="16849725"/>
          <a:ext cx="990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82</xdr:row>
      <xdr:rowOff>95250</xdr:rowOff>
    </xdr:from>
    <xdr:to>
      <xdr:col>2</xdr:col>
      <xdr:colOff>1724025</xdr:colOff>
      <xdr:row>82</xdr:row>
      <xdr:rowOff>876300</xdr:rowOff>
    </xdr:to>
    <xdr:pic>
      <xdr:nvPicPr>
        <xdr:cNvPr id="61" name="Рисунок 42">
          <a:hlinkClick xmlns:r="http://schemas.openxmlformats.org/officeDocument/2006/relationships" r:id="rId57"/>
          <a:extLst>
            <a:ext uri="{FF2B5EF4-FFF2-40B4-BE49-F238E27FC236}">
              <a16:creationId xmlns:a16="http://schemas.microsoft.com/office/drawing/2014/main" id="{00000000-0008-0000-0C00-00003D000000}"/>
            </a:ext>
          </a:extLst>
        </xdr:cNvPr>
        <xdr:cNvPicPr>
          <a:picLocks noChangeAspect="1"/>
        </xdr:cNvPicPr>
      </xdr:nvPicPr>
      <xdr:blipFill>
        <a:blip xmlns:r="http://schemas.openxmlformats.org/officeDocument/2006/relationships" r:embed="rId58" cstate="email">
          <a:extLst>
            <a:ext uri="{28A0092B-C50C-407E-A947-70E740481C1C}">
              <a14:useLocalDpi xmlns:a14="http://schemas.microsoft.com/office/drawing/2010/main"/>
            </a:ext>
          </a:extLst>
        </a:blip>
        <a:srcRect/>
        <a:stretch>
          <a:fillRect/>
        </a:stretch>
      </xdr:blipFill>
      <xdr:spPr bwMode="auto">
        <a:xfrm>
          <a:off x="2581275" y="178308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84</xdr:row>
      <xdr:rowOff>57150</xdr:rowOff>
    </xdr:from>
    <xdr:to>
      <xdr:col>2</xdr:col>
      <xdr:colOff>1809750</xdr:colOff>
      <xdr:row>84</xdr:row>
      <xdr:rowOff>942975</xdr:rowOff>
    </xdr:to>
    <xdr:pic>
      <xdr:nvPicPr>
        <xdr:cNvPr id="63" name="Рисунок 44">
          <a:hlinkClick xmlns:r="http://schemas.openxmlformats.org/officeDocument/2006/relationships" r:id="rId59"/>
          <a:extLst>
            <a:ext uri="{FF2B5EF4-FFF2-40B4-BE49-F238E27FC236}">
              <a16:creationId xmlns:a16="http://schemas.microsoft.com/office/drawing/2014/main" id="{00000000-0008-0000-0C00-00003F000000}"/>
            </a:ext>
          </a:extLst>
        </xdr:cNvPr>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rcRect/>
        <a:stretch>
          <a:fillRect/>
        </a:stretch>
      </xdr:blipFill>
      <xdr:spPr bwMode="auto">
        <a:xfrm>
          <a:off x="2533650" y="19812000"/>
          <a:ext cx="11239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742950</xdr:colOff>
      <xdr:row>85</xdr:row>
      <xdr:rowOff>152400</xdr:rowOff>
    </xdr:from>
    <xdr:to>
      <xdr:col>2</xdr:col>
      <xdr:colOff>1733550</xdr:colOff>
      <xdr:row>85</xdr:row>
      <xdr:rowOff>885825</xdr:rowOff>
    </xdr:to>
    <xdr:pic>
      <xdr:nvPicPr>
        <xdr:cNvPr id="64" name="Рисунок 45">
          <a:hlinkClick xmlns:r="http://schemas.openxmlformats.org/officeDocument/2006/relationships" r:id="rId61"/>
          <a:extLst>
            <a:ext uri="{FF2B5EF4-FFF2-40B4-BE49-F238E27FC236}">
              <a16:creationId xmlns:a16="http://schemas.microsoft.com/office/drawing/2014/main" id="{00000000-0008-0000-0C00-000040000000}"/>
            </a:ext>
          </a:extLst>
        </xdr:cNvPr>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rcRect/>
        <a:stretch>
          <a:fillRect/>
        </a:stretch>
      </xdr:blipFill>
      <xdr:spPr bwMode="auto">
        <a:xfrm>
          <a:off x="2590800" y="20916900"/>
          <a:ext cx="990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647700</xdr:colOff>
      <xdr:row>87</xdr:row>
      <xdr:rowOff>104775</xdr:rowOff>
    </xdr:from>
    <xdr:to>
      <xdr:col>2</xdr:col>
      <xdr:colOff>1762125</xdr:colOff>
      <xdr:row>87</xdr:row>
      <xdr:rowOff>923925</xdr:rowOff>
    </xdr:to>
    <xdr:pic>
      <xdr:nvPicPr>
        <xdr:cNvPr id="66" name="Рисунок 47">
          <a:hlinkClick xmlns:r="http://schemas.openxmlformats.org/officeDocument/2006/relationships" r:id="rId62"/>
          <a:extLst>
            <a:ext uri="{FF2B5EF4-FFF2-40B4-BE49-F238E27FC236}">
              <a16:creationId xmlns:a16="http://schemas.microsoft.com/office/drawing/2014/main" id="{00000000-0008-0000-0C00-000042000000}"/>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rcRect/>
        <a:stretch>
          <a:fillRect/>
        </a:stretch>
      </xdr:blipFill>
      <xdr:spPr bwMode="auto">
        <a:xfrm>
          <a:off x="2495550" y="22888575"/>
          <a:ext cx="11144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89</xdr:row>
      <xdr:rowOff>95250</xdr:rowOff>
    </xdr:from>
    <xdr:to>
      <xdr:col>2</xdr:col>
      <xdr:colOff>1781175</xdr:colOff>
      <xdr:row>89</xdr:row>
      <xdr:rowOff>923925</xdr:rowOff>
    </xdr:to>
    <xdr:pic>
      <xdr:nvPicPr>
        <xdr:cNvPr id="69" name="Рисунок 51">
          <a:hlinkClick xmlns:r="http://schemas.openxmlformats.org/officeDocument/2006/relationships" r:id="rId64"/>
          <a:extLst>
            <a:ext uri="{FF2B5EF4-FFF2-40B4-BE49-F238E27FC236}">
              <a16:creationId xmlns:a16="http://schemas.microsoft.com/office/drawing/2014/main" id="{00000000-0008-0000-0C00-000045000000}"/>
            </a:ext>
          </a:extLst>
        </xdr:cNvPr>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rcRect/>
        <a:stretch>
          <a:fillRect/>
        </a:stretch>
      </xdr:blipFill>
      <xdr:spPr bwMode="auto">
        <a:xfrm>
          <a:off x="2514600" y="24898350"/>
          <a:ext cx="11144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92</xdr:row>
      <xdr:rowOff>85725</xdr:rowOff>
    </xdr:from>
    <xdr:to>
      <xdr:col>2</xdr:col>
      <xdr:colOff>1781175</xdr:colOff>
      <xdr:row>92</xdr:row>
      <xdr:rowOff>895350</xdr:rowOff>
    </xdr:to>
    <xdr:pic>
      <xdr:nvPicPr>
        <xdr:cNvPr id="70" name="Рисунок 52">
          <a:hlinkClick xmlns:r="http://schemas.openxmlformats.org/officeDocument/2006/relationships" r:id="rId66"/>
          <a:extLst>
            <a:ext uri="{FF2B5EF4-FFF2-40B4-BE49-F238E27FC236}">
              <a16:creationId xmlns:a16="http://schemas.microsoft.com/office/drawing/2014/main" id="{00000000-0008-0000-0C00-000046000000}"/>
            </a:ext>
          </a:extLst>
        </xdr:cNvPr>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a:ext>
          </a:extLst>
        </a:blip>
        <a:srcRect/>
        <a:stretch>
          <a:fillRect/>
        </a:stretch>
      </xdr:blipFill>
      <xdr:spPr bwMode="auto">
        <a:xfrm>
          <a:off x="2524125" y="27917775"/>
          <a:ext cx="11049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91</xdr:row>
      <xdr:rowOff>85725</xdr:rowOff>
    </xdr:from>
    <xdr:to>
      <xdr:col>2</xdr:col>
      <xdr:colOff>1790700</xdr:colOff>
      <xdr:row>91</xdr:row>
      <xdr:rowOff>914400</xdr:rowOff>
    </xdr:to>
    <xdr:pic>
      <xdr:nvPicPr>
        <xdr:cNvPr id="71" name="Рисунок 53">
          <a:hlinkClick xmlns:r="http://schemas.openxmlformats.org/officeDocument/2006/relationships" r:id="rId68"/>
          <a:extLst>
            <a:ext uri="{FF2B5EF4-FFF2-40B4-BE49-F238E27FC236}">
              <a16:creationId xmlns:a16="http://schemas.microsoft.com/office/drawing/2014/main" id="{00000000-0008-0000-0C00-000047000000}"/>
            </a:ext>
          </a:extLst>
        </xdr:cNvPr>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rcRect/>
        <a:stretch>
          <a:fillRect/>
        </a:stretch>
      </xdr:blipFill>
      <xdr:spPr bwMode="auto">
        <a:xfrm>
          <a:off x="2524125" y="26908125"/>
          <a:ext cx="11144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581025</xdr:colOff>
      <xdr:row>93</xdr:row>
      <xdr:rowOff>66675</xdr:rowOff>
    </xdr:from>
    <xdr:to>
      <xdr:col>2</xdr:col>
      <xdr:colOff>1866900</xdr:colOff>
      <xdr:row>93</xdr:row>
      <xdr:rowOff>942975</xdr:rowOff>
    </xdr:to>
    <xdr:pic>
      <xdr:nvPicPr>
        <xdr:cNvPr id="72" name="Рисунок 54">
          <a:hlinkClick xmlns:r="http://schemas.openxmlformats.org/officeDocument/2006/relationships" r:id="rId69"/>
          <a:extLst>
            <a:ext uri="{FF2B5EF4-FFF2-40B4-BE49-F238E27FC236}">
              <a16:creationId xmlns:a16="http://schemas.microsoft.com/office/drawing/2014/main" id="{00000000-0008-0000-0C00-000048000000}"/>
            </a:ext>
          </a:extLst>
        </xdr:cNvPr>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rcRect/>
        <a:stretch>
          <a:fillRect/>
        </a:stretch>
      </xdr:blipFill>
      <xdr:spPr bwMode="auto">
        <a:xfrm>
          <a:off x="2428875" y="28908375"/>
          <a:ext cx="12858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xdr:colOff>
      <xdr:row>94</xdr:row>
      <xdr:rowOff>76200</xdr:rowOff>
    </xdr:from>
    <xdr:to>
      <xdr:col>2</xdr:col>
      <xdr:colOff>1905000</xdr:colOff>
      <xdr:row>94</xdr:row>
      <xdr:rowOff>942975</xdr:rowOff>
    </xdr:to>
    <xdr:pic>
      <xdr:nvPicPr>
        <xdr:cNvPr id="73" name="Рисунок 55">
          <a:hlinkClick xmlns:r="http://schemas.openxmlformats.org/officeDocument/2006/relationships" r:id="rId71"/>
          <a:extLst>
            <a:ext uri="{FF2B5EF4-FFF2-40B4-BE49-F238E27FC236}">
              <a16:creationId xmlns:a16="http://schemas.microsoft.com/office/drawing/2014/main" id="{00000000-0008-0000-0C00-000049000000}"/>
            </a:ext>
          </a:extLst>
        </xdr:cNvPr>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Lst>
        </a:blip>
        <a:srcRect/>
        <a:stretch>
          <a:fillRect/>
        </a:stretch>
      </xdr:blipFill>
      <xdr:spPr bwMode="auto">
        <a:xfrm>
          <a:off x="2371725" y="29927550"/>
          <a:ext cx="13811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83</xdr:row>
      <xdr:rowOff>104775</xdr:rowOff>
    </xdr:from>
    <xdr:to>
      <xdr:col>2</xdr:col>
      <xdr:colOff>1828800</xdr:colOff>
      <xdr:row>83</xdr:row>
      <xdr:rowOff>923925</xdr:rowOff>
    </xdr:to>
    <xdr:pic>
      <xdr:nvPicPr>
        <xdr:cNvPr id="74" name="Рисунок 43">
          <a:hlinkClick xmlns:r="http://schemas.openxmlformats.org/officeDocument/2006/relationships" r:id="rId73"/>
          <a:extLst>
            <a:ext uri="{FF2B5EF4-FFF2-40B4-BE49-F238E27FC236}">
              <a16:creationId xmlns:a16="http://schemas.microsoft.com/office/drawing/2014/main" id="{00000000-0008-0000-0C00-00004A000000}"/>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rcRect/>
        <a:stretch>
          <a:fillRect/>
        </a:stretch>
      </xdr:blipFill>
      <xdr:spPr bwMode="auto">
        <a:xfrm>
          <a:off x="2562225" y="39052500"/>
          <a:ext cx="11144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86</xdr:row>
      <xdr:rowOff>104775</xdr:rowOff>
    </xdr:from>
    <xdr:to>
      <xdr:col>2</xdr:col>
      <xdr:colOff>1704975</xdr:colOff>
      <xdr:row>86</xdr:row>
      <xdr:rowOff>885825</xdr:rowOff>
    </xdr:to>
    <xdr:pic>
      <xdr:nvPicPr>
        <xdr:cNvPr id="75" name="Рисунок 46">
          <a:hlinkClick xmlns:r="http://schemas.openxmlformats.org/officeDocument/2006/relationships" r:id="rId74"/>
          <a:extLst>
            <a:ext uri="{FF2B5EF4-FFF2-40B4-BE49-F238E27FC236}">
              <a16:creationId xmlns:a16="http://schemas.microsoft.com/office/drawing/2014/main" id="{00000000-0008-0000-0C00-00004B000000}"/>
            </a:ext>
          </a:extLst>
        </xdr:cNvPr>
        <xdr:cNvPicPr>
          <a:picLocks noChangeAspect="1"/>
        </xdr:cNvPicPr>
      </xdr:nvPicPr>
      <xdr:blipFill>
        <a:blip xmlns:r="http://schemas.openxmlformats.org/officeDocument/2006/relationships" r:embed="rId58" cstate="email">
          <a:extLst>
            <a:ext uri="{28A0092B-C50C-407E-A947-70E740481C1C}">
              <a14:useLocalDpi xmlns:a14="http://schemas.microsoft.com/office/drawing/2010/main"/>
            </a:ext>
          </a:extLst>
        </a:blip>
        <a:srcRect/>
        <a:stretch>
          <a:fillRect/>
        </a:stretch>
      </xdr:blipFill>
      <xdr:spPr bwMode="auto">
        <a:xfrm>
          <a:off x="2562225" y="4208145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88</xdr:row>
      <xdr:rowOff>66675</xdr:rowOff>
    </xdr:from>
    <xdr:to>
      <xdr:col>2</xdr:col>
      <xdr:colOff>1838325</xdr:colOff>
      <xdr:row>88</xdr:row>
      <xdr:rowOff>952500</xdr:rowOff>
    </xdr:to>
    <xdr:pic>
      <xdr:nvPicPr>
        <xdr:cNvPr id="76" name="Рисунок 48">
          <a:hlinkClick xmlns:r="http://schemas.openxmlformats.org/officeDocument/2006/relationships" r:id="rId75"/>
          <a:extLst>
            <a:ext uri="{FF2B5EF4-FFF2-40B4-BE49-F238E27FC236}">
              <a16:creationId xmlns:a16="http://schemas.microsoft.com/office/drawing/2014/main" id="{00000000-0008-0000-0C00-00004C000000}"/>
            </a:ext>
          </a:extLst>
        </xdr:cNvPr>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rcRect/>
        <a:stretch>
          <a:fillRect/>
        </a:stretch>
      </xdr:blipFill>
      <xdr:spPr bwMode="auto">
        <a:xfrm>
          <a:off x="2562225" y="44062650"/>
          <a:ext cx="11239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90</xdr:row>
      <xdr:rowOff>104775</xdr:rowOff>
    </xdr:from>
    <xdr:to>
      <xdr:col>2</xdr:col>
      <xdr:colOff>1819275</xdr:colOff>
      <xdr:row>90</xdr:row>
      <xdr:rowOff>914400</xdr:rowOff>
    </xdr:to>
    <xdr:pic>
      <xdr:nvPicPr>
        <xdr:cNvPr id="77" name="Рисунок 50">
          <a:hlinkClick xmlns:r="http://schemas.openxmlformats.org/officeDocument/2006/relationships" r:id="rId76"/>
          <a:extLst>
            <a:ext uri="{FF2B5EF4-FFF2-40B4-BE49-F238E27FC236}">
              <a16:creationId xmlns:a16="http://schemas.microsoft.com/office/drawing/2014/main" id="{00000000-0008-0000-0C00-00004D000000}"/>
            </a:ext>
          </a:extLst>
        </xdr:cNvPr>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a:ext>
          </a:extLst>
        </a:blip>
        <a:srcRect/>
        <a:stretch>
          <a:fillRect/>
        </a:stretch>
      </xdr:blipFill>
      <xdr:spPr bwMode="auto">
        <a:xfrm>
          <a:off x="2562225" y="46120050"/>
          <a:ext cx="11049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34</xdr:row>
      <xdr:rowOff>0</xdr:rowOff>
    </xdr:from>
    <xdr:to>
      <xdr:col>2</xdr:col>
      <xdr:colOff>704850</xdr:colOff>
      <xdr:row>36</xdr:row>
      <xdr:rowOff>104775</xdr:rowOff>
    </xdr:to>
    <xdr:pic>
      <xdr:nvPicPr>
        <xdr:cNvPr id="54" name="Рисунок 8">
          <a:extLst>
            <a:ext uri="{FF2B5EF4-FFF2-40B4-BE49-F238E27FC236}">
              <a16:creationId xmlns:a16="http://schemas.microsoft.com/office/drawing/2014/main" id="{00000000-0008-0000-0C00-000036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a:ext>
          </a:extLst>
        </a:blip>
        <a:srcRect/>
        <a:stretch>
          <a:fillRect/>
        </a:stretch>
      </xdr:blipFill>
      <xdr:spPr bwMode="auto">
        <a:xfrm>
          <a:off x="2552700" y="44958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34</xdr:row>
      <xdr:rowOff>0</xdr:rowOff>
    </xdr:from>
    <xdr:to>
      <xdr:col>2</xdr:col>
      <xdr:colOff>704850</xdr:colOff>
      <xdr:row>36</xdr:row>
      <xdr:rowOff>104775</xdr:rowOff>
    </xdr:to>
    <xdr:pic>
      <xdr:nvPicPr>
        <xdr:cNvPr id="55" name="Рисунок 8">
          <a:extLst>
            <a:ext uri="{FF2B5EF4-FFF2-40B4-BE49-F238E27FC236}">
              <a16:creationId xmlns:a16="http://schemas.microsoft.com/office/drawing/2014/main" id="{00000000-0008-0000-0C00-000037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a:ext>
          </a:extLst>
        </a:blip>
        <a:srcRect/>
        <a:stretch>
          <a:fillRect/>
        </a:stretch>
      </xdr:blipFill>
      <xdr:spPr bwMode="auto">
        <a:xfrm>
          <a:off x="2552700" y="44958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34</xdr:row>
      <xdr:rowOff>0</xdr:rowOff>
    </xdr:from>
    <xdr:to>
      <xdr:col>2</xdr:col>
      <xdr:colOff>552450</xdr:colOff>
      <xdr:row>36</xdr:row>
      <xdr:rowOff>419100</xdr:rowOff>
    </xdr:to>
    <xdr:pic>
      <xdr:nvPicPr>
        <xdr:cNvPr id="62" name="Рисунок 9">
          <a:extLst>
            <a:ext uri="{FF2B5EF4-FFF2-40B4-BE49-F238E27FC236}">
              <a16:creationId xmlns:a16="http://schemas.microsoft.com/office/drawing/2014/main" id="{00000000-0008-0000-0C00-00003E000000}"/>
            </a:ext>
          </a:extLst>
        </xdr:cNvPr>
        <xdr:cNvPicPr>
          <a:picLocks noChangeAspect="1"/>
        </xdr:cNvPicPr>
      </xdr:nvPicPr>
      <xdr:blipFill>
        <a:blip xmlns:r="http://schemas.openxmlformats.org/officeDocument/2006/relationships" r:embed="rId78">
          <a:extLst>
            <a:ext uri="{28A0092B-C50C-407E-A947-70E740481C1C}">
              <a14:useLocalDpi xmlns:a14="http://schemas.microsoft.com/office/drawing/2010/main"/>
            </a:ext>
          </a:extLst>
        </a:blip>
        <a:srcRect/>
        <a:stretch>
          <a:fillRect/>
        </a:stretch>
      </xdr:blipFill>
      <xdr:spPr bwMode="auto">
        <a:xfrm>
          <a:off x="2400300" y="4495800"/>
          <a:ext cx="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34</xdr:row>
      <xdr:rowOff>0</xdr:rowOff>
    </xdr:from>
    <xdr:to>
      <xdr:col>2</xdr:col>
      <xdr:colOff>552450</xdr:colOff>
      <xdr:row>36</xdr:row>
      <xdr:rowOff>419100</xdr:rowOff>
    </xdr:to>
    <xdr:pic>
      <xdr:nvPicPr>
        <xdr:cNvPr id="65" name="Рисунок 9">
          <a:extLst>
            <a:ext uri="{FF2B5EF4-FFF2-40B4-BE49-F238E27FC236}">
              <a16:creationId xmlns:a16="http://schemas.microsoft.com/office/drawing/2014/main" id="{00000000-0008-0000-0C00-000041000000}"/>
            </a:ext>
          </a:extLst>
        </xdr:cNvPr>
        <xdr:cNvPicPr>
          <a:picLocks noChangeAspect="1"/>
        </xdr:cNvPicPr>
      </xdr:nvPicPr>
      <xdr:blipFill>
        <a:blip xmlns:r="http://schemas.openxmlformats.org/officeDocument/2006/relationships" r:embed="rId78">
          <a:extLst>
            <a:ext uri="{28A0092B-C50C-407E-A947-70E740481C1C}">
              <a14:useLocalDpi xmlns:a14="http://schemas.microsoft.com/office/drawing/2010/main"/>
            </a:ext>
          </a:extLst>
        </a:blip>
        <a:srcRect/>
        <a:stretch>
          <a:fillRect/>
        </a:stretch>
      </xdr:blipFill>
      <xdr:spPr bwMode="auto">
        <a:xfrm>
          <a:off x="2400300" y="4495800"/>
          <a:ext cx="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34</xdr:row>
      <xdr:rowOff>0</xdr:rowOff>
    </xdr:from>
    <xdr:to>
      <xdr:col>2</xdr:col>
      <xdr:colOff>704850</xdr:colOff>
      <xdr:row>36</xdr:row>
      <xdr:rowOff>104775</xdr:rowOff>
    </xdr:to>
    <xdr:pic>
      <xdr:nvPicPr>
        <xdr:cNvPr id="67" name="Рисунок 8">
          <a:extLst>
            <a:ext uri="{FF2B5EF4-FFF2-40B4-BE49-F238E27FC236}">
              <a16:creationId xmlns:a16="http://schemas.microsoft.com/office/drawing/2014/main" id="{00000000-0008-0000-0C00-000043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a:ext>
          </a:extLst>
        </a:blip>
        <a:srcRect/>
        <a:stretch>
          <a:fillRect/>
        </a:stretch>
      </xdr:blipFill>
      <xdr:spPr bwMode="auto">
        <a:xfrm>
          <a:off x="2552700" y="44958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34</xdr:row>
      <xdr:rowOff>0</xdr:rowOff>
    </xdr:from>
    <xdr:to>
      <xdr:col>2</xdr:col>
      <xdr:colOff>552450</xdr:colOff>
      <xdr:row>36</xdr:row>
      <xdr:rowOff>857250</xdr:rowOff>
    </xdr:to>
    <xdr:pic>
      <xdr:nvPicPr>
        <xdr:cNvPr id="68" name="Рисунок 9">
          <a:extLst>
            <a:ext uri="{FF2B5EF4-FFF2-40B4-BE49-F238E27FC236}">
              <a16:creationId xmlns:a16="http://schemas.microsoft.com/office/drawing/2014/main" id="{00000000-0008-0000-0C00-000044000000}"/>
            </a:ext>
          </a:extLst>
        </xdr:cNvPr>
        <xdr:cNvPicPr>
          <a:picLocks noChangeAspect="1"/>
        </xdr:cNvPicPr>
      </xdr:nvPicPr>
      <xdr:blipFill>
        <a:blip xmlns:r="http://schemas.openxmlformats.org/officeDocument/2006/relationships" r:embed="rId78">
          <a:extLst>
            <a:ext uri="{28A0092B-C50C-407E-A947-70E740481C1C}">
              <a14:useLocalDpi xmlns:a14="http://schemas.microsoft.com/office/drawing/2010/main"/>
            </a:ext>
          </a:extLst>
        </a:blip>
        <a:srcRect/>
        <a:stretch>
          <a:fillRect/>
        </a:stretch>
      </xdr:blipFill>
      <xdr:spPr bwMode="auto">
        <a:xfrm>
          <a:off x="2400300" y="4495800"/>
          <a:ext cx="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34</xdr:row>
      <xdr:rowOff>0</xdr:rowOff>
    </xdr:from>
    <xdr:to>
      <xdr:col>2</xdr:col>
      <xdr:colOff>552450</xdr:colOff>
      <xdr:row>36</xdr:row>
      <xdr:rowOff>857250</xdr:rowOff>
    </xdr:to>
    <xdr:pic>
      <xdr:nvPicPr>
        <xdr:cNvPr id="78" name="Рисунок 77">
          <a:extLst>
            <a:ext uri="{FF2B5EF4-FFF2-40B4-BE49-F238E27FC236}">
              <a16:creationId xmlns:a16="http://schemas.microsoft.com/office/drawing/2014/main" id="{00000000-0008-0000-0C00-00004E000000}"/>
            </a:ext>
          </a:extLst>
        </xdr:cNvPr>
        <xdr:cNvPicPr>
          <a:picLocks noChangeAspect="1"/>
        </xdr:cNvPicPr>
      </xdr:nvPicPr>
      <xdr:blipFill>
        <a:blip xmlns:r="http://schemas.openxmlformats.org/officeDocument/2006/relationships" r:embed="rId78">
          <a:extLst>
            <a:ext uri="{28A0092B-C50C-407E-A947-70E740481C1C}">
              <a14:useLocalDpi xmlns:a14="http://schemas.microsoft.com/office/drawing/2010/main"/>
            </a:ext>
          </a:extLst>
        </a:blip>
        <a:srcRect/>
        <a:stretch>
          <a:fillRect/>
        </a:stretch>
      </xdr:blipFill>
      <xdr:spPr bwMode="auto">
        <a:xfrm>
          <a:off x="2400300" y="4495800"/>
          <a:ext cx="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34</xdr:row>
      <xdr:rowOff>0</xdr:rowOff>
    </xdr:from>
    <xdr:to>
      <xdr:col>2</xdr:col>
      <xdr:colOff>704850</xdr:colOff>
      <xdr:row>36</xdr:row>
      <xdr:rowOff>104775</xdr:rowOff>
    </xdr:to>
    <xdr:pic>
      <xdr:nvPicPr>
        <xdr:cNvPr id="79" name="Рисунок 8">
          <a:extLst>
            <a:ext uri="{FF2B5EF4-FFF2-40B4-BE49-F238E27FC236}">
              <a16:creationId xmlns:a16="http://schemas.microsoft.com/office/drawing/2014/main" id="{00000000-0008-0000-0C00-00004F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a:ext>
          </a:extLst>
        </a:blip>
        <a:srcRect/>
        <a:stretch>
          <a:fillRect/>
        </a:stretch>
      </xdr:blipFill>
      <xdr:spPr bwMode="auto">
        <a:xfrm>
          <a:off x="2552700" y="44958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34</xdr:row>
      <xdr:rowOff>0</xdr:rowOff>
    </xdr:from>
    <xdr:to>
      <xdr:col>2</xdr:col>
      <xdr:colOff>552450</xdr:colOff>
      <xdr:row>36</xdr:row>
      <xdr:rowOff>419100</xdr:rowOff>
    </xdr:to>
    <xdr:pic>
      <xdr:nvPicPr>
        <xdr:cNvPr id="80" name="Рисунок 9">
          <a:extLst>
            <a:ext uri="{FF2B5EF4-FFF2-40B4-BE49-F238E27FC236}">
              <a16:creationId xmlns:a16="http://schemas.microsoft.com/office/drawing/2014/main" id="{00000000-0008-0000-0C00-000050000000}"/>
            </a:ext>
          </a:extLst>
        </xdr:cNvPr>
        <xdr:cNvPicPr>
          <a:picLocks noChangeAspect="1"/>
        </xdr:cNvPicPr>
      </xdr:nvPicPr>
      <xdr:blipFill>
        <a:blip xmlns:r="http://schemas.openxmlformats.org/officeDocument/2006/relationships" r:embed="rId78">
          <a:extLst>
            <a:ext uri="{28A0092B-C50C-407E-A947-70E740481C1C}">
              <a14:useLocalDpi xmlns:a14="http://schemas.microsoft.com/office/drawing/2010/main"/>
            </a:ext>
          </a:extLst>
        </a:blip>
        <a:srcRect/>
        <a:stretch>
          <a:fillRect/>
        </a:stretch>
      </xdr:blipFill>
      <xdr:spPr bwMode="auto">
        <a:xfrm>
          <a:off x="2400300" y="4495800"/>
          <a:ext cx="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742950</xdr:colOff>
      <xdr:row>37</xdr:row>
      <xdr:rowOff>152400</xdr:rowOff>
    </xdr:from>
    <xdr:to>
      <xdr:col>2</xdr:col>
      <xdr:colOff>1647825</xdr:colOff>
      <xdr:row>37</xdr:row>
      <xdr:rowOff>885825</xdr:rowOff>
    </xdr:to>
    <xdr:pic>
      <xdr:nvPicPr>
        <xdr:cNvPr id="81" name="Рисунок 3">
          <a:hlinkClick xmlns:r="http://schemas.openxmlformats.org/officeDocument/2006/relationships" r:id="rId79"/>
          <a:extLst>
            <a:ext uri="{FF2B5EF4-FFF2-40B4-BE49-F238E27FC236}">
              <a16:creationId xmlns:a16="http://schemas.microsoft.com/office/drawing/2014/main" id="{00000000-0008-0000-0C00-000051000000}"/>
            </a:ext>
          </a:extLst>
        </xdr:cNvPr>
        <xdr:cNvPicPr>
          <a:picLocks noChangeAspect="1"/>
        </xdr:cNvPicPr>
      </xdr:nvPicPr>
      <xdr:blipFill>
        <a:blip xmlns:r="http://schemas.openxmlformats.org/officeDocument/2006/relationships" r:embed="rId80" cstate="email">
          <a:extLst>
            <a:ext uri="{28A0092B-C50C-407E-A947-70E740481C1C}">
              <a14:useLocalDpi xmlns:a14="http://schemas.microsoft.com/office/drawing/2010/main"/>
            </a:ext>
          </a:extLst>
        </a:blip>
        <a:srcRect/>
        <a:stretch>
          <a:fillRect/>
        </a:stretch>
      </xdr:blipFill>
      <xdr:spPr bwMode="auto">
        <a:xfrm>
          <a:off x="2590800" y="6829425"/>
          <a:ext cx="9048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34</xdr:row>
      <xdr:rowOff>0</xdr:rowOff>
    </xdr:from>
    <xdr:to>
      <xdr:col>2</xdr:col>
      <xdr:colOff>552450</xdr:colOff>
      <xdr:row>36</xdr:row>
      <xdr:rowOff>419100</xdr:rowOff>
    </xdr:to>
    <xdr:pic>
      <xdr:nvPicPr>
        <xdr:cNvPr id="82" name="Рисунок 9">
          <a:extLst>
            <a:ext uri="{FF2B5EF4-FFF2-40B4-BE49-F238E27FC236}">
              <a16:creationId xmlns:a16="http://schemas.microsoft.com/office/drawing/2014/main" id="{00000000-0008-0000-0C00-000052000000}"/>
            </a:ext>
          </a:extLst>
        </xdr:cNvPr>
        <xdr:cNvPicPr>
          <a:picLocks noChangeAspect="1"/>
        </xdr:cNvPicPr>
      </xdr:nvPicPr>
      <xdr:blipFill>
        <a:blip xmlns:r="http://schemas.openxmlformats.org/officeDocument/2006/relationships" r:embed="rId78">
          <a:extLst>
            <a:ext uri="{28A0092B-C50C-407E-A947-70E740481C1C}">
              <a14:useLocalDpi xmlns:a14="http://schemas.microsoft.com/office/drawing/2010/main"/>
            </a:ext>
          </a:extLst>
        </a:blip>
        <a:srcRect/>
        <a:stretch>
          <a:fillRect/>
        </a:stretch>
      </xdr:blipFill>
      <xdr:spPr bwMode="auto">
        <a:xfrm>
          <a:off x="2400300" y="4495800"/>
          <a:ext cx="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35</xdr:row>
      <xdr:rowOff>114300</xdr:rowOff>
    </xdr:from>
    <xdr:to>
      <xdr:col>2</xdr:col>
      <xdr:colOff>1838325</xdr:colOff>
      <xdr:row>35</xdr:row>
      <xdr:rowOff>923925</xdr:rowOff>
    </xdr:to>
    <xdr:pic>
      <xdr:nvPicPr>
        <xdr:cNvPr id="83" name="Рисунок 46" descr="C:\Users\saltanov\AppData\Local\Temp\SNAGHTMLba1927b.PNG">
          <a:hlinkClick xmlns:r="http://schemas.openxmlformats.org/officeDocument/2006/relationships" r:id="rId81"/>
          <a:extLst>
            <a:ext uri="{FF2B5EF4-FFF2-40B4-BE49-F238E27FC236}">
              <a16:creationId xmlns:a16="http://schemas.microsoft.com/office/drawing/2014/main" id="{00000000-0008-0000-0C00-000053000000}"/>
            </a:ext>
          </a:extLst>
        </xdr:cNvPr>
        <xdr:cNvPicPr>
          <a:picLocks noChangeAspect="1" noChangeArrowheads="1"/>
        </xdr:cNvPicPr>
      </xdr:nvPicPr>
      <xdr:blipFill>
        <a:blip xmlns:r="http://schemas.openxmlformats.org/officeDocument/2006/relationships" r:embed="rId82" cstate="email">
          <a:extLst>
            <a:ext uri="{28A0092B-C50C-407E-A947-70E740481C1C}">
              <a14:useLocalDpi xmlns:a14="http://schemas.microsoft.com/office/drawing/2010/main"/>
            </a:ext>
          </a:extLst>
        </a:blip>
        <a:srcRect/>
        <a:stretch>
          <a:fillRect/>
        </a:stretch>
      </xdr:blipFill>
      <xdr:spPr bwMode="auto">
        <a:xfrm>
          <a:off x="2476500" y="4772025"/>
          <a:ext cx="12096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36</xdr:row>
      <xdr:rowOff>114300</xdr:rowOff>
    </xdr:from>
    <xdr:to>
      <xdr:col>2</xdr:col>
      <xdr:colOff>1866900</xdr:colOff>
      <xdr:row>36</xdr:row>
      <xdr:rowOff>885825</xdr:rowOff>
    </xdr:to>
    <xdr:pic>
      <xdr:nvPicPr>
        <xdr:cNvPr id="84" name="Рисунок 47" descr="C:\Users\saltanov\AppData\Local\Temp\SNAGHTMLba36adf.PNG">
          <a:hlinkClick xmlns:r="http://schemas.openxmlformats.org/officeDocument/2006/relationships" r:id="rId83"/>
          <a:extLst>
            <a:ext uri="{FF2B5EF4-FFF2-40B4-BE49-F238E27FC236}">
              <a16:creationId xmlns:a16="http://schemas.microsoft.com/office/drawing/2014/main" id="{00000000-0008-0000-0C00-000054000000}"/>
            </a:ext>
          </a:extLst>
        </xdr:cNvPr>
        <xdr:cNvPicPr>
          <a:picLocks noChangeAspect="1" noChangeArrowheads="1"/>
        </xdr:cNvPicPr>
      </xdr:nvPicPr>
      <xdr:blipFill>
        <a:blip xmlns:r="http://schemas.openxmlformats.org/officeDocument/2006/relationships" r:embed="rId84" cstate="email">
          <a:extLst>
            <a:ext uri="{28A0092B-C50C-407E-A947-70E740481C1C}">
              <a14:useLocalDpi xmlns:a14="http://schemas.microsoft.com/office/drawing/2010/main"/>
            </a:ext>
          </a:extLst>
        </a:blip>
        <a:srcRect/>
        <a:stretch>
          <a:fillRect/>
        </a:stretch>
      </xdr:blipFill>
      <xdr:spPr bwMode="auto">
        <a:xfrm>
          <a:off x="2524125" y="5781675"/>
          <a:ext cx="11906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695325</xdr:colOff>
      <xdr:row>38</xdr:row>
      <xdr:rowOff>133350</xdr:rowOff>
    </xdr:from>
    <xdr:to>
      <xdr:col>2</xdr:col>
      <xdr:colOff>1733550</xdr:colOff>
      <xdr:row>38</xdr:row>
      <xdr:rowOff>904875</xdr:rowOff>
    </xdr:to>
    <xdr:pic>
      <xdr:nvPicPr>
        <xdr:cNvPr id="86" name="Рисунок 4">
          <a:hlinkClick xmlns:r="http://schemas.openxmlformats.org/officeDocument/2006/relationships" r:id="rId85"/>
          <a:extLst>
            <a:ext uri="{FF2B5EF4-FFF2-40B4-BE49-F238E27FC236}">
              <a16:creationId xmlns:a16="http://schemas.microsoft.com/office/drawing/2014/main" id="{00000000-0008-0000-0C00-000056000000}"/>
            </a:ext>
          </a:extLst>
        </xdr:cNvPr>
        <xdr:cNvPicPr>
          <a:picLocks noChangeAspect="1"/>
        </xdr:cNvPicPr>
      </xdr:nvPicPr>
      <xdr:blipFill>
        <a:blip xmlns:r="http://schemas.openxmlformats.org/officeDocument/2006/relationships" r:embed="rId86">
          <a:extLst>
            <a:ext uri="{28A0092B-C50C-407E-A947-70E740481C1C}">
              <a14:useLocalDpi xmlns:a14="http://schemas.microsoft.com/office/drawing/2010/main"/>
            </a:ext>
          </a:extLst>
        </a:blip>
        <a:srcRect/>
        <a:stretch>
          <a:fillRect/>
        </a:stretch>
      </xdr:blipFill>
      <xdr:spPr bwMode="auto">
        <a:xfrm>
          <a:off x="2543175" y="26641425"/>
          <a:ext cx="10382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39</xdr:row>
      <xdr:rowOff>0</xdr:rowOff>
    </xdr:from>
    <xdr:to>
      <xdr:col>2</xdr:col>
      <xdr:colOff>552450</xdr:colOff>
      <xdr:row>40</xdr:row>
      <xdr:rowOff>228600</xdr:rowOff>
    </xdr:to>
    <xdr:pic>
      <xdr:nvPicPr>
        <xdr:cNvPr id="87" name="Рисунок 28">
          <a:extLst>
            <a:ext uri="{FF2B5EF4-FFF2-40B4-BE49-F238E27FC236}">
              <a16:creationId xmlns:a16="http://schemas.microsoft.com/office/drawing/2014/main" id="{00000000-0008-0000-0C00-000057000000}"/>
            </a:ext>
          </a:extLst>
        </xdr:cNvPr>
        <xdr:cNvPicPr>
          <a:picLocks noChangeAspect="1"/>
        </xdr:cNvPicPr>
      </xdr:nvPicPr>
      <xdr:blipFill>
        <a:blip xmlns:r="http://schemas.openxmlformats.org/officeDocument/2006/relationships" r:embed="rId78">
          <a:extLst>
            <a:ext uri="{28A0092B-C50C-407E-A947-70E740481C1C}">
              <a14:useLocalDpi xmlns:a14="http://schemas.microsoft.com/office/drawing/2010/main"/>
            </a:ext>
          </a:extLst>
        </a:blip>
        <a:srcRect/>
        <a:stretch>
          <a:fillRect/>
        </a:stretch>
      </xdr:blipFill>
      <xdr:spPr bwMode="auto">
        <a:xfrm>
          <a:off x="2400300" y="1304925"/>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40</xdr:row>
      <xdr:rowOff>0</xdr:rowOff>
    </xdr:from>
    <xdr:to>
      <xdr:col>2</xdr:col>
      <xdr:colOff>609600</xdr:colOff>
      <xdr:row>40</xdr:row>
      <xdr:rowOff>714375</xdr:rowOff>
    </xdr:to>
    <xdr:pic>
      <xdr:nvPicPr>
        <xdr:cNvPr id="89" name="Рисунок 5">
          <a:extLst>
            <a:ext uri="{FF2B5EF4-FFF2-40B4-BE49-F238E27FC236}">
              <a16:creationId xmlns:a16="http://schemas.microsoft.com/office/drawing/2014/main" id="{00000000-0008-0000-0C00-000059000000}"/>
            </a:ext>
          </a:extLst>
        </xdr:cNvPr>
        <xdr:cNvPicPr>
          <a:picLocks noChangeAspect="1"/>
        </xdr:cNvPicPr>
      </xdr:nvPicPr>
      <xdr:blipFill>
        <a:blip xmlns:r="http://schemas.openxmlformats.org/officeDocument/2006/relationships" r:embed="rId87">
          <a:extLst>
            <a:ext uri="{28A0092B-C50C-407E-A947-70E740481C1C}">
              <a14:useLocalDpi xmlns:a14="http://schemas.microsoft.com/office/drawing/2010/main"/>
            </a:ext>
          </a:extLst>
        </a:blip>
        <a:srcRect/>
        <a:stretch>
          <a:fillRect/>
        </a:stretch>
      </xdr:blipFill>
      <xdr:spPr bwMode="auto">
        <a:xfrm>
          <a:off x="2457450" y="1466850"/>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41</xdr:row>
      <xdr:rowOff>0</xdr:rowOff>
    </xdr:from>
    <xdr:to>
      <xdr:col>2</xdr:col>
      <xdr:colOff>838200</xdr:colOff>
      <xdr:row>41</xdr:row>
      <xdr:rowOff>714375</xdr:rowOff>
    </xdr:to>
    <xdr:pic>
      <xdr:nvPicPr>
        <xdr:cNvPr id="90" name="Рисунок 6">
          <a:extLst>
            <a:ext uri="{FF2B5EF4-FFF2-40B4-BE49-F238E27FC236}">
              <a16:creationId xmlns:a16="http://schemas.microsoft.com/office/drawing/2014/main" id="{00000000-0008-0000-0C00-00005A000000}"/>
            </a:ext>
          </a:extLst>
        </xdr:cNvPr>
        <xdr:cNvPicPr>
          <a:picLocks noChangeAspect="1"/>
        </xdr:cNvPicPr>
      </xdr:nvPicPr>
      <xdr:blipFill>
        <a:blip xmlns:r="http://schemas.openxmlformats.org/officeDocument/2006/relationships" r:embed="rId88">
          <a:extLst>
            <a:ext uri="{28A0092B-C50C-407E-A947-70E740481C1C}">
              <a14:useLocalDpi xmlns:a14="http://schemas.microsoft.com/office/drawing/2010/main"/>
            </a:ext>
          </a:extLst>
        </a:blip>
        <a:srcRect/>
        <a:stretch>
          <a:fillRect/>
        </a:stretch>
      </xdr:blipFill>
      <xdr:spPr bwMode="auto">
        <a:xfrm>
          <a:off x="2686050" y="2476500"/>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42</xdr:row>
      <xdr:rowOff>47625</xdr:rowOff>
    </xdr:from>
    <xdr:to>
      <xdr:col>2</xdr:col>
      <xdr:colOff>590550</xdr:colOff>
      <xdr:row>42</xdr:row>
      <xdr:rowOff>714375</xdr:rowOff>
    </xdr:to>
    <xdr:pic>
      <xdr:nvPicPr>
        <xdr:cNvPr id="91" name="Рисунок 7">
          <a:extLst>
            <a:ext uri="{FF2B5EF4-FFF2-40B4-BE49-F238E27FC236}">
              <a16:creationId xmlns:a16="http://schemas.microsoft.com/office/drawing/2014/main" id="{00000000-0008-0000-0C00-00005B000000}"/>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a:ext>
          </a:extLst>
        </a:blip>
        <a:srcRect/>
        <a:stretch>
          <a:fillRect/>
        </a:stretch>
      </xdr:blipFill>
      <xdr:spPr bwMode="auto">
        <a:xfrm>
          <a:off x="2438400" y="35337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39</xdr:row>
      <xdr:rowOff>0</xdr:rowOff>
    </xdr:from>
    <xdr:to>
      <xdr:col>2</xdr:col>
      <xdr:colOff>552450</xdr:colOff>
      <xdr:row>41</xdr:row>
      <xdr:rowOff>323850</xdr:rowOff>
    </xdr:to>
    <xdr:pic>
      <xdr:nvPicPr>
        <xdr:cNvPr id="92" name="Рисунок 9">
          <a:extLst>
            <a:ext uri="{FF2B5EF4-FFF2-40B4-BE49-F238E27FC236}">
              <a16:creationId xmlns:a16="http://schemas.microsoft.com/office/drawing/2014/main" id="{00000000-0008-0000-0C00-00005C000000}"/>
            </a:ext>
          </a:extLst>
        </xdr:cNvPr>
        <xdr:cNvPicPr>
          <a:picLocks noChangeAspect="1"/>
        </xdr:cNvPicPr>
      </xdr:nvPicPr>
      <xdr:blipFill>
        <a:blip xmlns:r="http://schemas.openxmlformats.org/officeDocument/2006/relationships" r:embed="rId78">
          <a:extLst>
            <a:ext uri="{28A0092B-C50C-407E-A947-70E740481C1C}">
              <a14:useLocalDpi xmlns:a14="http://schemas.microsoft.com/office/drawing/2010/main"/>
            </a:ext>
          </a:extLst>
        </a:blip>
        <a:srcRect/>
        <a:stretch>
          <a:fillRect/>
        </a:stretch>
      </xdr:blipFill>
      <xdr:spPr bwMode="auto">
        <a:xfrm>
          <a:off x="2400300" y="1304925"/>
          <a:ext cx="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39</xdr:row>
      <xdr:rowOff>0</xdr:rowOff>
    </xdr:from>
    <xdr:to>
      <xdr:col>2</xdr:col>
      <xdr:colOff>552450</xdr:colOff>
      <xdr:row>40</xdr:row>
      <xdr:rowOff>228600</xdr:rowOff>
    </xdr:to>
    <xdr:pic>
      <xdr:nvPicPr>
        <xdr:cNvPr id="93" name="Рисунок 28">
          <a:extLst>
            <a:ext uri="{FF2B5EF4-FFF2-40B4-BE49-F238E27FC236}">
              <a16:creationId xmlns:a16="http://schemas.microsoft.com/office/drawing/2014/main" id="{00000000-0008-0000-0C00-00005D000000}"/>
            </a:ext>
          </a:extLst>
        </xdr:cNvPr>
        <xdr:cNvPicPr>
          <a:picLocks noChangeAspect="1"/>
        </xdr:cNvPicPr>
      </xdr:nvPicPr>
      <xdr:blipFill>
        <a:blip xmlns:r="http://schemas.openxmlformats.org/officeDocument/2006/relationships" r:embed="rId78">
          <a:extLst>
            <a:ext uri="{28A0092B-C50C-407E-A947-70E740481C1C}">
              <a14:useLocalDpi xmlns:a14="http://schemas.microsoft.com/office/drawing/2010/main"/>
            </a:ext>
          </a:extLst>
        </a:blip>
        <a:srcRect/>
        <a:stretch>
          <a:fillRect/>
        </a:stretch>
      </xdr:blipFill>
      <xdr:spPr bwMode="auto">
        <a:xfrm>
          <a:off x="2400300" y="1304925"/>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40</xdr:row>
      <xdr:rowOff>0</xdr:rowOff>
    </xdr:from>
    <xdr:to>
      <xdr:col>2</xdr:col>
      <xdr:colOff>609600</xdr:colOff>
      <xdr:row>40</xdr:row>
      <xdr:rowOff>676275</xdr:rowOff>
    </xdr:to>
    <xdr:pic>
      <xdr:nvPicPr>
        <xdr:cNvPr id="94" name="Рисунок 5">
          <a:extLst>
            <a:ext uri="{FF2B5EF4-FFF2-40B4-BE49-F238E27FC236}">
              <a16:creationId xmlns:a16="http://schemas.microsoft.com/office/drawing/2014/main" id="{00000000-0008-0000-0C00-00005E000000}"/>
            </a:ext>
          </a:extLst>
        </xdr:cNvPr>
        <xdr:cNvPicPr>
          <a:picLocks noChangeAspect="1"/>
        </xdr:cNvPicPr>
      </xdr:nvPicPr>
      <xdr:blipFill>
        <a:blip xmlns:r="http://schemas.openxmlformats.org/officeDocument/2006/relationships" r:embed="rId87">
          <a:extLst>
            <a:ext uri="{28A0092B-C50C-407E-A947-70E740481C1C}">
              <a14:useLocalDpi xmlns:a14="http://schemas.microsoft.com/office/drawing/2010/main"/>
            </a:ext>
          </a:extLst>
        </a:blip>
        <a:srcRect/>
        <a:stretch>
          <a:fillRect/>
        </a:stretch>
      </xdr:blipFill>
      <xdr:spPr bwMode="auto">
        <a:xfrm>
          <a:off x="2457450" y="1466850"/>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838200</xdr:colOff>
      <xdr:row>41</xdr:row>
      <xdr:rowOff>0</xdr:rowOff>
    </xdr:from>
    <xdr:to>
      <xdr:col>2</xdr:col>
      <xdr:colOff>838200</xdr:colOff>
      <xdr:row>41</xdr:row>
      <xdr:rowOff>685800</xdr:rowOff>
    </xdr:to>
    <xdr:pic>
      <xdr:nvPicPr>
        <xdr:cNvPr id="95" name="Рисунок 6">
          <a:extLst>
            <a:ext uri="{FF2B5EF4-FFF2-40B4-BE49-F238E27FC236}">
              <a16:creationId xmlns:a16="http://schemas.microsoft.com/office/drawing/2014/main" id="{00000000-0008-0000-0C00-00005F000000}"/>
            </a:ext>
          </a:extLst>
        </xdr:cNvPr>
        <xdr:cNvPicPr>
          <a:picLocks noChangeAspect="1"/>
        </xdr:cNvPicPr>
      </xdr:nvPicPr>
      <xdr:blipFill>
        <a:blip xmlns:r="http://schemas.openxmlformats.org/officeDocument/2006/relationships" r:embed="rId88">
          <a:extLst>
            <a:ext uri="{28A0092B-C50C-407E-A947-70E740481C1C}">
              <a14:useLocalDpi xmlns:a14="http://schemas.microsoft.com/office/drawing/2010/main"/>
            </a:ext>
          </a:extLst>
        </a:blip>
        <a:srcRect/>
        <a:stretch>
          <a:fillRect/>
        </a:stretch>
      </xdr:blipFill>
      <xdr:spPr bwMode="auto">
        <a:xfrm>
          <a:off x="2686050" y="247650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590550</xdr:colOff>
      <xdr:row>42</xdr:row>
      <xdr:rowOff>47625</xdr:rowOff>
    </xdr:from>
    <xdr:to>
      <xdr:col>2</xdr:col>
      <xdr:colOff>590550</xdr:colOff>
      <xdr:row>42</xdr:row>
      <xdr:rowOff>714375</xdr:rowOff>
    </xdr:to>
    <xdr:pic>
      <xdr:nvPicPr>
        <xdr:cNvPr id="96" name="Рисунок 7">
          <a:extLst>
            <a:ext uri="{FF2B5EF4-FFF2-40B4-BE49-F238E27FC236}">
              <a16:creationId xmlns:a16="http://schemas.microsoft.com/office/drawing/2014/main" id="{00000000-0008-0000-0C00-000060000000}"/>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a:ext>
          </a:extLst>
        </a:blip>
        <a:srcRect/>
        <a:stretch>
          <a:fillRect/>
        </a:stretch>
      </xdr:blipFill>
      <xdr:spPr bwMode="auto">
        <a:xfrm>
          <a:off x="2438400" y="353377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657225</xdr:colOff>
      <xdr:row>52</xdr:row>
      <xdr:rowOff>57149</xdr:rowOff>
    </xdr:from>
    <xdr:to>
      <xdr:col>2</xdr:col>
      <xdr:colOff>1762125</xdr:colOff>
      <xdr:row>52</xdr:row>
      <xdr:rowOff>952499</xdr:rowOff>
    </xdr:to>
    <xdr:pic>
      <xdr:nvPicPr>
        <xdr:cNvPr id="99" name="Рисунок 53">
          <a:hlinkClick xmlns:r="http://schemas.openxmlformats.org/officeDocument/2006/relationships" r:id="rId89"/>
          <a:extLst>
            <a:ext uri="{FF2B5EF4-FFF2-40B4-BE49-F238E27FC236}">
              <a16:creationId xmlns:a16="http://schemas.microsoft.com/office/drawing/2014/main" id="{00000000-0008-0000-0C00-000063000000}"/>
            </a:ext>
          </a:extLst>
        </xdr:cNvPr>
        <xdr:cNvPicPr>
          <a:picLocks noChangeAspect="1" noChangeArrowheads="1"/>
        </xdr:cNvPicPr>
      </xdr:nvPicPr>
      <xdr:blipFill>
        <a:blip xmlns:r="http://schemas.openxmlformats.org/officeDocument/2006/relationships" r:embed="rId90" cstate="email">
          <a:extLst>
            <a:ext uri="{28A0092B-C50C-407E-A947-70E740481C1C}">
              <a14:useLocalDpi xmlns:a14="http://schemas.microsoft.com/office/drawing/2010/main"/>
            </a:ext>
          </a:extLst>
        </a:blip>
        <a:srcRect/>
        <a:stretch>
          <a:fillRect/>
        </a:stretch>
      </xdr:blipFill>
      <xdr:spPr bwMode="auto">
        <a:xfrm>
          <a:off x="2505075" y="42357674"/>
          <a:ext cx="11049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54</xdr:row>
      <xdr:rowOff>19050</xdr:rowOff>
    </xdr:from>
    <xdr:to>
      <xdr:col>2</xdr:col>
      <xdr:colOff>1838325</xdr:colOff>
      <xdr:row>54</xdr:row>
      <xdr:rowOff>990600</xdr:rowOff>
    </xdr:to>
    <xdr:pic>
      <xdr:nvPicPr>
        <xdr:cNvPr id="100" name="Рисунок 55">
          <a:hlinkClick xmlns:r="http://schemas.openxmlformats.org/officeDocument/2006/relationships" r:id="rId91"/>
          <a:extLst>
            <a:ext uri="{FF2B5EF4-FFF2-40B4-BE49-F238E27FC236}">
              <a16:creationId xmlns:a16="http://schemas.microsoft.com/office/drawing/2014/main" id="{00000000-0008-0000-0C00-000064000000}"/>
            </a:ext>
          </a:extLst>
        </xdr:cNvPr>
        <xdr:cNvPicPr>
          <a:picLocks noChangeAspect="1" noChangeArrowheads="1"/>
        </xdr:cNvPicPr>
      </xdr:nvPicPr>
      <xdr:blipFill>
        <a:blip xmlns:r="http://schemas.openxmlformats.org/officeDocument/2006/relationships" r:embed="rId92" cstate="email">
          <a:extLst>
            <a:ext uri="{28A0092B-C50C-407E-A947-70E740481C1C}">
              <a14:useLocalDpi xmlns:a14="http://schemas.microsoft.com/office/drawing/2010/main"/>
            </a:ext>
          </a:extLst>
        </a:blip>
        <a:srcRect/>
        <a:stretch>
          <a:fillRect/>
        </a:stretch>
      </xdr:blipFill>
      <xdr:spPr bwMode="auto">
        <a:xfrm>
          <a:off x="2276475" y="44338875"/>
          <a:ext cx="14097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466725</xdr:colOff>
      <xdr:row>53</xdr:row>
      <xdr:rowOff>9524</xdr:rowOff>
    </xdr:from>
    <xdr:to>
      <xdr:col>2</xdr:col>
      <xdr:colOff>1876425</xdr:colOff>
      <xdr:row>54</xdr:row>
      <xdr:rowOff>6349</xdr:rowOff>
    </xdr:to>
    <xdr:pic>
      <xdr:nvPicPr>
        <xdr:cNvPr id="101" name="Рисунок 56">
          <a:hlinkClick xmlns:r="http://schemas.openxmlformats.org/officeDocument/2006/relationships" r:id="rId93"/>
          <a:extLst>
            <a:ext uri="{FF2B5EF4-FFF2-40B4-BE49-F238E27FC236}">
              <a16:creationId xmlns:a16="http://schemas.microsoft.com/office/drawing/2014/main" id="{00000000-0008-0000-0C00-000065000000}"/>
            </a:ext>
          </a:extLst>
        </xdr:cNvPr>
        <xdr:cNvPicPr>
          <a:picLocks noChangeAspect="1" noChangeArrowheads="1"/>
        </xdr:cNvPicPr>
      </xdr:nvPicPr>
      <xdr:blipFill>
        <a:blip xmlns:r="http://schemas.openxmlformats.org/officeDocument/2006/relationships" r:embed="rId94" cstate="email">
          <a:extLst>
            <a:ext uri="{28A0092B-C50C-407E-A947-70E740481C1C}">
              <a14:useLocalDpi xmlns:a14="http://schemas.microsoft.com/office/drawing/2010/main"/>
            </a:ext>
          </a:extLst>
        </a:blip>
        <a:srcRect/>
        <a:stretch>
          <a:fillRect/>
        </a:stretch>
      </xdr:blipFill>
      <xdr:spPr bwMode="auto">
        <a:xfrm>
          <a:off x="2314575" y="12296774"/>
          <a:ext cx="1409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647700</xdr:colOff>
      <xdr:row>51</xdr:row>
      <xdr:rowOff>19049</xdr:rowOff>
    </xdr:from>
    <xdr:ext cx="1104900" cy="981075"/>
    <xdr:pic>
      <xdr:nvPicPr>
        <xdr:cNvPr id="102" name="Рисунок 57">
          <a:hlinkClick xmlns:r="http://schemas.openxmlformats.org/officeDocument/2006/relationships" r:id="rId95"/>
          <a:extLst>
            <a:ext uri="{FF2B5EF4-FFF2-40B4-BE49-F238E27FC236}">
              <a16:creationId xmlns:a16="http://schemas.microsoft.com/office/drawing/2014/main" id="{00000000-0008-0000-0C00-000066000000}"/>
            </a:ext>
          </a:extLst>
        </xdr:cNvPr>
        <xdr:cNvPicPr>
          <a:picLocks noChangeAspect="1" noChangeArrowheads="1"/>
        </xdr:cNvPicPr>
      </xdr:nvPicPr>
      <xdr:blipFill>
        <a:blip xmlns:r="http://schemas.openxmlformats.org/officeDocument/2006/relationships" r:embed="rId96" cstate="email">
          <a:extLst>
            <a:ext uri="{28A0092B-C50C-407E-A947-70E740481C1C}">
              <a14:useLocalDpi xmlns:a14="http://schemas.microsoft.com/office/drawing/2010/main"/>
            </a:ext>
          </a:extLst>
        </a:blip>
        <a:srcRect/>
        <a:stretch>
          <a:fillRect/>
        </a:stretch>
      </xdr:blipFill>
      <xdr:spPr bwMode="auto">
        <a:xfrm>
          <a:off x="2495550" y="41309924"/>
          <a:ext cx="11049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704850</xdr:colOff>
      <xdr:row>50</xdr:row>
      <xdr:rowOff>57150</xdr:rowOff>
    </xdr:from>
    <xdr:to>
      <xdr:col>2</xdr:col>
      <xdr:colOff>1704975</xdr:colOff>
      <xdr:row>50</xdr:row>
      <xdr:rowOff>952500</xdr:rowOff>
    </xdr:to>
    <xdr:pic>
      <xdr:nvPicPr>
        <xdr:cNvPr id="103" name="Рисунок 2">
          <a:hlinkClick xmlns:r="http://schemas.openxmlformats.org/officeDocument/2006/relationships" r:id="rId97"/>
          <a:extLst>
            <a:ext uri="{FF2B5EF4-FFF2-40B4-BE49-F238E27FC236}">
              <a16:creationId xmlns:a16="http://schemas.microsoft.com/office/drawing/2014/main" id="{00000000-0008-0000-0C00-000067000000}"/>
            </a:ext>
          </a:extLst>
        </xdr:cNvPr>
        <xdr:cNvPicPr>
          <a:picLocks noChangeAspect="1"/>
        </xdr:cNvPicPr>
      </xdr:nvPicPr>
      <xdr:blipFill>
        <a:blip xmlns:r="http://schemas.openxmlformats.org/officeDocument/2006/relationships" r:embed="rId98" cstate="email">
          <a:extLst>
            <a:ext uri="{28A0092B-C50C-407E-A947-70E740481C1C}">
              <a14:useLocalDpi xmlns:a14="http://schemas.microsoft.com/office/drawing/2010/main"/>
            </a:ext>
          </a:extLst>
        </a:blip>
        <a:srcRect/>
        <a:stretch>
          <a:fillRect/>
        </a:stretch>
      </xdr:blipFill>
      <xdr:spPr bwMode="auto">
        <a:xfrm>
          <a:off x="2552700" y="40338375"/>
          <a:ext cx="10001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704850</xdr:colOff>
      <xdr:row>58</xdr:row>
      <xdr:rowOff>49122</xdr:rowOff>
    </xdr:from>
    <xdr:to>
      <xdr:col>2</xdr:col>
      <xdr:colOff>1695450</xdr:colOff>
      <xdr:row>58</xdr:row>
      <xdr:rowOff>962024</xdr:rowOff>
    </xdr:to>
    <xdr:pic>
      <xdr:nvPicPr>
        <xdr:cNvPr id="104" name="Рисунок 3">
          <a:hlinkClick xmlns:r="http://schemas.openxmlformats.org/officeDocument/2006/relationships" r:id="rId99"/>
          <a:extLst>
            <a:ext uri="{FF2B5EF4-FFF2-40B4-BE49-F238E27FC236}">
              <a16:creationId xmlns:a16="http://schemas.microsoft.com/office/drawing/2014/main" id="{00000000-0008-0000-0C00-000068000000}"/>
            </a:ext>
          </a:extLst>
        </xdr:cNvPr>
        <xdr:cNvPicPr>
          <a:picLocks noChangeAspect="1"/>
        </xdr:cNvPicPr>
      </xdr:nvPicPr>
      <xdr:blipFill>
        <a:blip xmlns:r="http://schemas.openxmlformats.org/officeDocument/2006/relationships" r:embed="rId100" cstate="email">
          <a:extLst>
            <a:ext uri="{28A0092B-C50C-407E-A947-70E740481C1C}">
              <a14:useLocalDpi xmlns:a14="http://schemas.microsoft.com/office/drawing/2010/main"/>
            </a:ext>
          </a:extLst>
        </a:blip>
        <a:srcRect/>
        <a:stretch>
          <a:fillRect/>
        </a:stretch>
      </xdr:blipFill>
      <xdr:spPr bwMode="auto">
        <a:xfrm>
          <a:off x="2552700" y="45540522"/>
          <a:ext cx="990600" cy="912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619125</xdr:colOff>
      <xdr:row>59</xdr:row>
      <xdr:rowOff>30692</xdr:rowOff>
    </xdr:from>
    <xdr:to>
      <xdr:col>2</xdr:col>
      <xdr:colOff>1763865</xdr:colOff>
      <xdr:row>59</xdr:row>
      <xdr:rowOff>990600</xdr:rowOff>
    </xdr:to>
    <xdr:pic>
      <xdr:nvPicPr>
        <xdr:cNvPr id="105" name="Рисунок 4">
          <a:hlinkClick xmlns:r="http://schemas.openxmlformats.org/officeDocument/2006/relationships" r:id="rId101"/>
          <a:extLst>
            <a:ext uri="{FF2B5EF4-FFF2-40B4-BE49-F238E27FC236}">
              <a16:creationId xmlns:a16="http://schemas.microsoft.com/office/drawing/2014/main" id="{00000000-0008-0000-0C00-000069000000}"/>
            </a:ext>
          </a:extLst>
        </xdr:cNvPr>
        <xdr:cNvPicPr>
          <a:picLocks noChangeAspect="1"/>
        </xdr:cNvPicPr>
      </xdr:nvPicPr>
      <xdr:blipFill>
        <a:blip xmlns:r="http://schemas.openxmlformats.org/officeDocument/2006/relationships" r:embed="rId102" cstate="email">
          <a:extLst>
            <a:ext uri="{28A0092B-C50C-407E-A947-70E740481C1C}">
              <a14:useLocalDpi xmlns:a14="http://schemas.microsoft.com/office/drawing/2010/main"/>
            </a:ext>
          </a:extLst>
        </a:blip>
        <a:srcRect/>
        <a:stretch>
          <a:fillRect/>
        </a:stretch>
      </xdr:blipFill>
      <xdr:spPr bwMode="auto">
        <a:xfrm>
          <a:off x="2466975" y="46531742"/>
          <a:ext cx="1144740" cy="959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60</xdr:row>
      <xdr:rowOff>19050</xdr:rowOff>
    </xdr:from>
    <xdr:to>
      <xdr:col>2</xdr:col>
      <xdr:colOff>1819275</xdr:colOff>
      <xdr:row>60</xdr:row>
      <xdr:rowOff>998915</xdr:rowOff>
    </xdr:to>
    <xdr:pic>
      <xdr:nvPicPr>
        <xdr:cNvPr id="106" name="Рисунок 5">
          <a:hlinkClick xmlns:r="http://schemas.openxmlformats.org/officeDocument/2006/relationships" r:id="rId103"/>
          <a:extLst>
            <a:ext uri="{FF2B5EF4-FFF2-40B4-BE49-F238E27FC236}">
              <a16:creationId xmlns:a16="http://schemas.microsoft.com/office/drawing/2014/main" id="{00000000-0008-0000-0C00-00006A000000}"/>
            </a:ext>
          </a:extLst>
        </xdr:cNvPr>
        <xdr:cNvPicPr>
          <a:picLocks noChangeAspect="1"/>
        </xdr:cNvPicPr>
      </xdr:nvPicPr>
      <xdr:blipFill rotWithShape="1">
        <a:blip xmlns:r="http://schemas.openxmlformats.org/officeDocument/2006/relationships" r:embed="rId104" cstate="email">
          <a:extLst>
            <a:ext uri="{28A0092B-C50C-407E-A947-70E740481C1C}">
              <a14:useLocalDpi xmlns:a14="http://schemas.microsoft.com/office/drawing/2010/main"/>
            </a:ext>
          </a:extLst>
        </a:blip>
        <a:srcRect/>
        <a:stretch/>
      </xdr:blipFill>
      <xdr:spPr bwMode="auto">
        <a:xfrm>
          <a:off x="2400300" y="47529750"/>
          <a:ext cx="1266825" cy="97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457200</xdr:colOff>
      <xdr:row>62</xdr:row>
      <xdr:rowOff>38100</xdr:rowOff>
    </xdr:from>
    <xdr:to>
      <xdr:col>2</xdr:col>
      <xdr:colOff>1943100</xdr:colOff>
      <xdr:row>62</xdr:row>
      <xdr:rowOff>962025</xdr:rowOff>
    </xdr:to>
    <xdr:pic>
      <xdr:nvPicPr>
        <xdr:cNvPr id="108" name="Рисунок 8">
          <a:hlinkClick xmlns:r="http://schemas.openxmlformats.org/officeDocument/2006/relationships" r:id="rId105"/>
          <a:extLst>
            <a:ext uri="{FF2B5EF4-FFF2-40B4-BE49-F238E27FC236}">
              <a16:creationId xmlns:a16="http://schemas.microsoft.com/office/drawing/2014/main" id="{00000000-0008-0000-0C00-00006C000000}"/>
            </a:ext>
          </a:extLst>
        </xdr:cNvPr>
        <xdr:cNvPicPr>
          <a:picLocks noChangeAspect="1"/>
        </xdr:cNvPicPr>
      </xdr:nvPicPr>
      <xdr:blipFill rotWithShape="1">
        <a:blip xmlns:r="http://schemas.openxmlformats.org/officeDocument/2006/relationships" r:embed="rId106" cstate="email">
          <a:extLst>
            <a:ext uri="{28A0092B-C50C-407E-A947-70E740481C1C}">
              <a14:useLocalDpi xmlns:a14="http://schemas.microsoft.com/office/drawing/2010/main"/>
            </a:ext>
          </a:extLst>
        </a:blip>
        <a:srcRect/>
        <a:stretch/>
      </xdr:blipFill>
      <xdr:spPr bwMode="auto">
        <a:xfrm>
          <a:off x="2305050" y="49568100"/>
          <a:ext cx="14859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657225</xdr:colOff>
      <xdr:row>63</xdr:row>
      <xdr:rowOff>9526</xdr:rowOff>
    </xdr:from>
    <xdr:to>
      <xdr:col>2</xdr:col>
      <xdr:colOff>1709609</xdr:colOff>
      <xdr:row>63</xdr:row>
      <xdr:rowOff>1000126</xdr:rowOff>
    </xdr:to>
    <xdr:pic>
      <xdr:nvPicPr>
        <xdr:cNvPr id="109" name="Рисунок 7">
          <a:hlinkClick xmlns:r="http://schemas.openxmlformats.org/officeDocument/2006/relationships" r:id="rId107"/>
          <a:extLst>
            <a:ext uri="{FF2B5EF4-FFF2-40B4-BE49-F238E27FC236}">
              <a16:creationId xmlns:a16="http://schemas.microsoft.com/office/drawing/2014/main" id="{00000000-0008-0000-0C00-00006D000000}"/>
            </a:ext>
          </a:extLst>
        </xdr:cNvPr>
        <xdr:cNvPicPr>
          <a:picLocks noChangeAspect="1"/>
        </xdr:cNvPicPr>
      </xdr:nvPicPr>
      <xdr:blipFill rotWithShape="1">
        <a:blip xmlns:r="http://schemas.openxmlformats.org/officeDocument/2006/relationships" r:embed="rId108" cstate="email">
          <a:extLst>
            <a:ext uri="{28A0092B-C50C-407E-A947-70E740481C1C}">
              <a14:useLocalDpi xmlns:a14="http://schemas.microsoft.com/office/drawing/2010/main"/>
            </a:ext>
          </a:extLst>
        </a:blip>
        <a:srcRect/>
        <a:stretch/>
      </xdr:blipFill>
      <xdr:spPr bwMode="auto">
        <a:xfrm>
          <a:off x="2505075" y="50549176"/>
          <a:ext cx="1052384"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771525</xdr:colOff>
      <xdr:row>61</xdr:row>
      <xdr:rowOff>19050</xdr:rowOff>
    </xdr:from>
    <xdr:to>
      <xdr:col>2</xdr:col>
      <xdr:colOff>1724025</xdr:colOff>
      <xdr:row>62</xdr:row>
      <xdr:rowOff>2886</xdr:rowOff>
    </xdr:to>
    <xdr:pic>
      <xdr:nvPicPr>
        <xdr:cNvPr id="110" name="Рисунок 6">
          <a:hlinkClick xmlns:r="http://schemas.openxmlformats.org/officeDocument/2006/relationships" r:id="rId109"/>
          <a:extLst>
            <a:ext uri="{FF2B5EF4-FFF2-40B4-BE49-F238E27FC236}">
              <a16:creationId xmlns:a16="http://schemas.microsoft.com/office/drawing/2014/main" id="{00000000-0008-0000-0C00-00006E000000}"/>
            </a:ext>
          </a:extLst>
        </xdr:cNvPr>
        <xdr:cNvPicPr>
          <a:picLocks noChangeAspect="1"/>
        </xdr:cNvPicPr>
      </xdr:nvPicPr>
      <xdr:blipFill>
        <a:blip xmlns:r="http://schemas.openxmlformats.org/officeDocument/2006/relationships" r:embed="rId110" cstate="email">
          <a:extLst>
            <a:ext uri="{28A0092B-C50C-407E-A947-70E740481C1C}">
              <a14:useLocalDpi xmlns:a14="http://schemas.microsoft.com/office/drawing/2010/main"/>
            </a:ext>
          </a:extLst>
        </a:blip>
        <a:srcRect/>
        <a:stretch>
          <a:fillRect/>
        </a:stretch>
      </xdr:blipFill>
      <xdr:spPr bwMode="auto">
        <a:xfrm>
          <a:off x="2619375" y="48539400"/>
          <a:ext cx="952500" cy="987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704624</xdr:colOff>
      <xdr:row>73</xdr:row>
      <xdr:rowOff>47399</xdr:rowOff>
    </xdr:from>
    <xdr:to>
      <xdr:col>2</xdr:col>
      <xdr:colOff>1752600</xdr:colOff>
      <xdr:row>74</xdr:row>
      <xdr:rowOff>0</xdr:rowOff>
    </xdr:to>
    <xdr:pic>
      <xdr:nvPicPr>
        <xdr:cNvPr id="114" name="Рисунок 113">
          <a:hlinkClick xmlns:r="http://schemas.openxmlformats.org/officeDocument/2006/relationships" r:id="rId111"/>
          <a:extLst>
            <a:ext uri="{FF2B5EF4-FFF2-40B4-BE49-F238E27FC236}">
              <a16:creationId xmlns:a16="http://schemas.microsoft.com/office/drawing/2014/main" id="{00000000-0008-0000-0C00-000072000000}"/>
            </a:ext>
          </a:extLst>
        </xdr:cNvPr>
        <xdr:cNvPicPr>
          <a:picLocks noChangeAspect="1"/>
        </xdr:cNvPicPr>
      </xdr:nvPicPr>
      <xdr:blipFill>
        <a:blip xmlns:r="http://schemas.openxmlformats.org/officeDocument/2006/relationships" r:embed="rId112" cstate="email">
          <a:extLst>
            <a:ext uri="{28A0092B-C50C-407E-A947-70E740481C1C}">
              <a14:useLocalDpi xmlns:a14="http://schemas.microsoft.com/office/drawing/2010/main"/>
            </a:ext>
          </a:extLst>
        </a:blip>
        <a:stretch>
          <a:fillRect/>
        </a:stretch>
      </xdr:blipFill>
      <xdr:spPr>
        <a:xfrm>
          <a:off x="2552474" y="21802499"/>
          <a:ext cx="1047976" cy="1047976"/>
        </a:xfrm>
        <a:prstGeom prst="rect">
          <a:avLst/>
        </a:prstGeom>
      </xdr:spPr>
    </xdr:pic>
    <xdr:clientData/>
  </xdr:twoCellAnchor>
  <xdr:twoCellAnchor editAs="oneCell">
    <xdr:from>
      <xdr:col>2</xdr:col>
      <xdr:colOff>647700</xdr:colOff>
      <xdr:row>75</xdr:row>
      <xdr:rowOff>19050</xdr:rowOff>
    </xdr:from>
    <xdr:to>
      <xdr:col>2</xdr:col>
      <xdr:colOff>1733550</xdr:colOff>
      <xdr:row>75</xdr:row>
      <xdr:rowOff>1000125</xdr:rowOff>
    </xdr:to>
    <xdr:pic>
      <xdr:nvPicPr>
        <xdr:cNvPr id="116" name="Рисунок 115">
          <a:hlinkClick xmlns:r="http://schemas.openxmlformats.org/officeDocument/2006/relationships" r:id="rId113"/>
          <a:extLst>
            <a:ext uri="{FF2B5EF4-FFF2-40B4-BE49-F238E27FC236}">
              <a16:creationId xmlns:a16="http://schemas.microsoft.com/office/drawing/2014/main" id="{00000000-0008-0000-0C00-000074000000}"/>
            </a:ext>
          </a:extLst>
        </xdr:cNvPr>
        <xdr:cNvPicPr>
          <a:picLocks noChangeAspect="1"/>
        </xdr:cNvPicPr>
      </xdr:nvPicPr>
      <xdr:blipFill>
        <a:blip xmlns:r="http://schemas.openxmlformats.org/officeDocument/2006/relationships" r:embed="rId114" cstate="email">
          <a:extLst>
            <a:ext uri="{28A0092B-C50C-407E-A947-70E740481C1C}">
              <a14:useLocalDpi xmlns:a14="http://schemas.microsoft.com/office/drawing/2010/main"/>
            </a:ext>
          </a:extLst>
        </a:blip>
        <a:stretch>
          <a:fillRect/>
        </a:stretch>
      </xdr:blipFill>
      <xdr:spPr>
        <a:xfrm>
          <a:off x="2495550" y="53749575"/>
          <a:ext cx="1085850" cy="981075"/>
        </a:xfrm>
        <a:prstGeom prst="rect">
          <a:avLst/>
        </a:prstGeom>
      </xdr:spPr>
    </xdr:pic>
    <xdr:clientData/>
  </xdr:twoCellAnchor>
  <xdr:twoCellAnchor editAs="oneCell">
    <xdr:from>
      <xdr:col>2</xdr:col>
      <xdr:colOff>647700</xdr:colOff>
      <xdr:row>74</xdr:row>
      <xdr:rowOff>9525</xdr:rowOff>
    </xdr:from>
    <xdr:to>
      <xdr:col>2</xdr:col>
      <xdr:colOff>1685925</xdr:colOff>
      <xdr:row>75</xdr:row>
      <xdr:rowOff>0</xdr:rowOff>
    </xdr:to>
    <xdr:pic>
      <xdr:nvPicPr>
        <xdr:cNvPr id="117" name="Рисунок 116">
          <a:hlinkClick xmlns:r="http://schemas.openxmlformats.org/officeDocument/2006/relationships" r:id="rId115"/>
          <a:extLst>
            <a:ext uri="{FF2B5EF4-FFF2-40B4-BE49-F238E27FC236}">
              <a16:creationId xmlns:a16="http://schemas.microsoft.com/office/drawing/2014/main" id="{00000000-0008-0000-0C00-000075000000}"/>
            </a:ext>
          </a:extLst>
        </xdr:cNvPr>
        <xdr:cNvPicPr>
          <a:picLocks noChangeAspect="1"/>
        </xdr:cNvPicPr>
      </xdr:nvPicPr>
      <xdr:blipFill>
        <a:blip xmlns:r="http://schemas.openxmlformats.org/officeDocument/2006/relationships" r:embed="rId116" cstate="email">
          <a:extLst>
            <a:ext uri="{28A0092B-C50C-407E-A947-70E740481C1C}">
              <a14:useLocalDpi xmlns:a14="http://schemas.microsoft.com/office/drawing/2010/main"/>
            </a:ext>
          </a:extLst>
        </a:blip>
        <a:stretch>
          <a:fillRect/>
        </a:stretch>
      </xdr:blipFill>
      <xdr:spPr>
        <a:xfrm>
          <a:off x="2495550" y="52730400"/>
          <a:ext cx="1038225" cy="1000125"/>
        </a:xfrm>
        <a:prstGeom prst="rect">
          <a:avLst/>
        </a:prstGeom>
      </xdr:spPr>
    </xdr:pic>
    <xdr:clientData/>
  </xdr:twoCellAnchor>
  <xdr:twoCellAnchor editAs="oneCell">
    <xdr:from>
      <xdr:col>2</xdr:col>
      <xdr:colOff>485775</xdr:colOff>
      <xdr:row>55</xdr:row>
      <xdr:rowOff>38101</xdr:rowOff>
    </xdr:from>
    <xdr:to>
      <xdr:col>2</xdr:col>
      <xdr:colOff>1905000</xdr:colOff>
      <xdr:row>55</xdr:row>
      <xdr:rowOff>985391</xdr:rowOff>
    </xdr:to>
    <xdr:pic>
      <xdr:nvPicPr>
        <xdr:cNvPr id="26" name="Рисунок 25">
          <a:hlinkClick xmlns:r="http://schemas.openxmlformats.org/officeDocument/2006/relationships" r:id="rId117"/>
          <a:extLst>
            <a:ext uri="{FF2B5EF4-FFF2-40B4-BE49-F238E27FC236}">
              <a16:creationId xmlns:a16="http://schemas.microsoft.com/office/drawing/2014/main" id="{00000000-0008-0000-0C00-00001A000000}"/>
            </a:ext>
          </a:extLst>
        </xdr:cNvPr>
        <xdr:cNvPicPr>
          <a:picLocks noChangeAspect="1"/>
        </xdr:cNvPicPr>
      </xdr:nvPicPr>
      <xdr:blipFill>
        <a:blip xmlns:r="http://schemas.openxmlformats.org/officeDocument/2006/relationships" r:embed="rId118" cstate="print">
          <a:extLst>
            <a:ext uri="{28A0092B-C50C-407E-A947-70E740481C1C}">
              <a14:useLocalDpi xmlns:a14="http://schemas.microsoft.com/office/drawing/2010/main" val="0"/>
            </a:ext>
          </a:extLst>
        </a:blip>
        <a:stretch>
          <a:fillRect/>
        </a:stretch>
      </xdr:blipFill>
      <xdr:spPr>
        <a:xfrm>
          <a:off x="2333625" y="45367576"/>
          <a:ext cx="1419225" cy="947290"/>
        </a:xfrm>
        <a:prstGeom prst="rect">
          <a:avLst/>
        </a:prstGeom>
      </xdr:spPr>
    </xdr:pic>
    <xdr:clientData/>
  </xdr:twoCellAnchor>
  <xdr:twoCellAnchor editAs="oneCell">
    <xdr:from>
      <xdr:col>2</xdr:col>
      <xdr:colOff>704850</xdr:colOff>
      <xdr:row>69</xdr:row>
      <xdr:rowOff>19050</xdr:rowOff>
    </xdr:from>
    <xdr:to>
      <xdr:col>2</xdr:col>
      <xdr:colOff>1695450</xdr:colOff>
      <xdr:row>70</xdr:row>
      <xdr:rowOff>0</xdr:rowOff>
    </xdr:to>
    <xdr:pic>
      <xdr:nvPicPr>
        <xdr:cNvPr id="32" name="Рисунок 31">
          <a:extLst>
            <a:ext uri="{FF2B5EF4-FFF2-40B4-BE49-F238E27FC236}">
              <a16:creationId xmlns:a16="http://schemas.microsoft.com/office/drawing/2014/main" id="{00000000-0008-0000-0C00-000020000000}"/>
            </a:ext>
          </a:extLst>
        </xdr:cNvPr>
        <xdr:cNvPicPr>
          <a:picLocks noChangeAspect="1"/>
        </xdr:cNvPicPr>
      </xdr:nvPicPr>
      <xdr:blipFill>
        <a:blip xmlns:r="http://schemas.openxmlformats.org/officeDocument/2006/relationships" r:embed="rId119" cstate="print">
          <a:extLst>
            <a:ext uri="{28A0092B-C50C-407E-A947-70E740481C1C}">
              <a14:useLocalDpi xmlns:a14="http://schemas.microsoft.com/office/drawing/2010/main" val="0"/>
            </a:ext>
          </a:extLst>
        </a:blip>
        <a:stretch>
          <a:fillRect/>
        </a:stretch>
      </xdr:blipFill>
      <xdr:spPr>
        <a:xfrm>
          <a:off x="2552700" y="52739925"/>
          <a:ext cx="990600" cy="990600"/>
        </a:xfrm>
        <a:prstGeom prst="rect">
          <a:avLst/>
        </a:prstGeom>
      </xdr:spPr>
    </xdr:pic>
    <xdr:clientData/>
  </xdr:twoCellAnchor>
  <xdr:twoCellAnchor editAs="oneCell">
    <xdr:from>
      <xdr:col>2</xdr:col>
      <xdr:colOff>685800</xdr:colOff>
      <xdr:row>70</xdr:row>
      <xdr:rowOff>19050</xdr:rowOff>
    </xdr:from>
    <xdr:to>
      <xdr:col>2</xdr:col>
      <xdr:colOff>1666875</xdr:colOff>
      <xdr:row>70</xdr:row>
      <xdr:rowOff>1000125</xdr:rowOff>
    </xdr:to>
    <xdr:pic>
      <xdr:nvPicPr>
        <xdr:cNvPr id="38" name="Рисунок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120" cstate="print">
          <a:extLst>
            <a:ext uri="{28A0092B-C50C-407E-A947-70E740481C1C}">
              <a14:useLocalDpi xmlns:a14="http://schemas.microsoft.com/office/drawing/2010/main" val="0"/>
            </a:ext>
          </a:extLst>
        </a:blip>
        <a:stretch>
          <a:fillRect/>
        </a:stretch>
      </xdr:blipFill>
      <xdr:spPr>
        <a:xfrm>
          <a:off x="2533650" y="53749575"/>
          <a:ext cx="981075" cy="981075"/>
        </a:xfrm>
        <a:prstGeom prst="rect">
          <a:avLst/>
        </a:prstGeom>
      </xdr:spPr>
    </xdr:pic>
    <xdr:clientData/>
  </xdr:twoCellAnchor>
  <xdr:twoCellAnchor editAs="oneCell">
    <xdr:from>
      <xdr:col>2</xdr:col>
      <xdr:colOff>704851</xdr:colOff>
      <xdr:row>71</xdr:row>
      <xdr:rowOff>28576</xdr:rowOff>
    </xdr:from>
    <xdr:to>
      <xdr:col>2</xdr:col>
      <xdr:colOff>1666875</xdr:colOff>
      <xdr:row>71</xdr:row>
      <xdr:rowOff>990600</xdr:rowOff>
    </xdr:to>
    <xdr:pic>
      <xdr:nvPicPr>
        <xdr:cNvPr id="39" name="Рисунок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121" cstate="print">
          <a:extLst>
            <a:ext uri="{28A0092B-C50C-407E-A947-70E740481C1C}">
              <a14:useLocalDpi xmlns:a14="http://schemas.microsoft.com/office/drawing/2010/main" val="0"/>
            </a:ext>
          </a:extLst>
        </a:blip>
        <a:stretch>
          <a:fillRect/>
        </a:stretch>
      </xdr:blipFill>
      <xdr:spPr>
        <a:xfrm>
          <a:off x="2552701" y="54768751"/>
          <a:ext cx="962024" cy="962024"/>
        </a:xfrm>
        <a:prstGeom prst="rect">
          <a:avLst/>
        </a:prstGeom>
      </xdr:spPr>
    </xdr:pic>
    <xdr:clientData/>
  </xdr:twoCellAnchor>
  <xdr:twoCellAnchor editAs="oneCell">
    <xdr:from>
      <xdr:col>2</xdr:col>
      <xdr:colOff>733425</xdr:colOff>
      <xdr:row>40</xdr:row>
      <xdr:rowOff>28575</xdr:rowOff>
    </xdr:from>
    <xdr:to>
      <xdr:col>2</xdr:col>
      <xdr:colOff>1685925</xdr:colOff>
      <xdr:row>40</xdr:row>
      <xdr:rowOff>981075</xdr:rowOff>
    </xdr:to>
    <xdr:pic>
      <xdr:nvPicPr>
        <xdr:cNvPr id="30" name="Рисунок 29">
          <a:hlinkClick xmlns:r="http://schemas.openxmlformats.org/officeDocument/2006/relationships" r:id="rId122"/>
          <a:extLst>
            <a:ext uri="{FF2B5EF4-FFF2-40B4-BE49-F238E27FC236}">
              <a16:creationId xmlns:a16="http://schemas.microsoft.com/office/drawing/2014/main" id="{00000000-0008-0000-0C00-00001E000000}"/>
            </a:ext>
          </a:extLst>
        </xdr:cNvPr>
        <xdr:cNvPicPr>
          <a:picLocks noChangeAspect="1"/>
        </xdr:cNvPicPr>
      </xdr:nvPicPr>
      <xdr:blipFill>
        <a:blip xmlns:r="http://schemas.openxmlformats.org/officeDocument/2006/relationships" r:embed="rId123" cstate="print">
          <a:extLst>
            <a:ext uri="{28A0092B-C50C-407E-A947-70E740481C1C}">
              <a14:useLocalDpi xmlns:a14="http://schemas.microsoft.com/office/drawing/2010/main" val="0"/>
            </a:ext>
          </a:extLst>
        </a:blip>
        <a:stretch>
          <a:fillRect/>
        </a:stretch>
      </xdr:blipFill>
      <xdr:spPr>
        <a:xfrm>
          <a:off x="2581275" y="27717750"/>
          <a:ext cx="952500" cy="952500"/>
        </a:xfrm>
        <a:prstGeom prst="rect">
          <a:avLst/>
        </a:prstGeom>
      </xdr:spPr>
    </xdr:pic>
    <xdr:clientData/>
  </xdr:twoCellAnchor>
  <xdr:twoCellAnchor editAs="oneCell">
    <xdr:from>
      <xdr:col>2</xdr:col>
      <xdr:colOff>581025</xdr:colOff>
      <xdr:row>42</xdr:row>
      <xdr:rowOff>28575</xdr:rowOff>
    </xdr:from>
    <xdr:to>
      <xdr:col>2</xdr:col>
      <xdr:colOff>1743075</xdr:colOff>
      <xdr:row>42</xdr:row>
      <xdr:rowOff>968223</xdr:rowOff>
    </xdr:to>
    <xdr:pic>
      <xdr:nvPicPr>
        <xdr:cNvPr id="40" name="Рисунок 39">
          <a:hlinkClick xmlns:r="http://schemas.openxmlformats.org/officeDocument/2006/relationships" r:id="rId124"/>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125">
          <a:extLst>
            <a:ext uri="{28A0092B-C50C-407E-A947-70E740481C1C}">
              <a14:useLocalDpi xmlns:a14="http://schemas.microsoft.com/office/drawing/2010/main" val="0"/>
            </a:ext>
          </a:extLst>
        </a:blip>
        <a:stretch>
          <a:fillRect/>
        </a:stretch>
      </xdr:blipFill>
      <xdr:spPr>
        <a:xfrm>
          <a:off x="2428875" y="29737050"/>
          <a:ext cx="1162050" cy="939648"/>
        </a:xfrm>
        <a:prstGeom prst="rect">
          <a:avLst/>
        </a:prstGeom>
      </xdr:spPr>
    </xdr:pic>
    <xdr:clientData/>
  </xdr:twoCellAnchor>
  <xdr:twoCellAnchor editAs="oneCell">
    <xdr:from>
      <xdr:col>2</xdr:col>
      <xdr:colOff>790575</xdr:colOff>
      <xdr:row>41</xdr:row>
      <xdr:rowOff>19050</xdr:rowOff>
    </xdr:from>
    <xdr:to>
      <xdr:col>2</xdr:col>
      <xdr:colOff>1571625</xdr:colOff>
      <xdr:row>42</xdr:row>
      <xdr:rowOff>2128</xdr:rowOff>
    </xdr:to>
    <xdr:pic>
      <xdr:nvPicPr>
        <xdr:cNvPr id="41" name="Рисунок 40">
          <a:hlinkClick xmlns:r="http://schemas.openxmlformats.org/officeDocument/2006/relationships" r:id="rId126"/>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127" cstate="print">
          <a:extLst>
            <a:ext uri="{28A0092B-C50C-407E-A947-70E740481C1C}">
              <a14:useLocalDpi xmlns:a14="http://schemas.microsoft.com/office/drawing/2010/main" val="0"/>
            </a:ext>
          </a:extLst>
        </a:blip>
        <a:stretch>
          <a:fillRect/>
        </a:stretch>
      </xdr:blipFill>
      <xdr:spPr>
        <a:xfrm>
          <a:off x="2638425" y="28717875"/>
          <a:ext cx="781050" cy="986378"/>
        </a:xfrm>
        <a:prstGeom prst="rect">
          <a:avLst/>
        </a:prstGeom>
      </xdr:spPr>
    </xdr:pic>
    <xdr:clientData/>
  </xdr:twoCellAnchor>
  <xdr:twoCellAnchor editAs="oneCell">
    <xdr:from>
      <xdr:col>10</xdr:col>
      <xdr:colOff>66677</xdr:colOff>
      <xdr:row>50</xdr:row>
      <xdr:rowOff>381000</xdr:rowOff>
    </xdr:from>
    <xdr:to>
      <xdr:col>10</xdr:col>
      <xdr:colOff>794637</xdr:colOff>
      <xdr:row>50</xdr:row>
      <xdr:rowOff>609600</xdr:rowOff>
    </xdr:to>
    <xdr:pic>
      <xdr:nvPicPr>
        <xdr:cNvPr id="113" name="Рисунок 112">
          <a:extLst>
            <a:ext uri="{FF2B5EF4-FFF2-40B4-BE49-F238E27FC236}">
              <a16:creationId xmlns:a16="http://schemas.microsoft.com/office/drawing/2014/main" id="{00000000-0008-0000-0C00-000071000000}"/>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11630027" y="40719375"/>
          <a:ext cx="727960" cy="228600"/>
        </a:xfrm>
        <a:prstGeom prst="rect">
          <a:avLst/>
        </a:prstGeom>
      </xdr:spPr>
    </xdr:pic>
    <xdr:clientData/>
  </xdr:twoCellAnchor>
  <xdr:twoCellAnchor editAs="oneCell">
    <xdr:from>
      <xdr:col>10</xdr:col>
      <xdr:colOff>66677</xdr:colOff>
      <xdr:row>51</xdr:row>
      <xdr:rowOff>381000</xdr:rowOff>
    </xdr:from>
    <xdr:to>
      <xdr:col>10</xdr:col>
      <xdr:colOff>794637</xdr:colOff>
      <xdr:row>51</xdr:row>
      <xdr:rowOff>609600</xdr:rowOff>
    </xdr:to>
    <xdr:pic>
      <xdr:nvPicPr>
        <xdr:cNvPr id="115" name="Рисунок 114">
          <a:extLst>
            <a:ext uri="{FF2B5EF4-FFF2-40B4-BE49-F238E27FC236}">
              <a16:creationId xmlns:a16="http://schemas.microsoft.com/office/drawing/2014/main" id="{00000000-0008-0000-0C00-000073000000}"/>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11630027" y="41729025"/>
          <a:ext cx="727960" cy="228600"/>
        </a:xfrm>
        <a:prstGeom prst="rect">
          <a:avLst/>
        </a:prstGeom>
      </xdr:spPr>
    </xdr:pic>
    <xdr:clientData/>
  </xdr:twoCellAnchor>
  <xdr:twoCellAnchor editAs="oneCell">
    <xdr:from>
      <xdr:col>10</xdr:col>
      <xdr:colOff>66677</xdr:colOff>
      <xdr:row>52</xdr:row>
      <xdr:rowOff>381000</xdr:rowOff>
    </xdr:from>
    <xdr:to>
      <xdr:col>10</xdr:col>
      <xdr:colOff>794637</xdr:colOff>
      <xdr:row>52</xdr:row>
      <xdr:rowOff>609600</xdr:rowOff>
    </xdr:to>
    <xdr:pic>
      <xdr:nvPicPr>
        <xdr:cNvPr id="118" name="Рисунок 117">
          <a:extLst>
            <a:ext uri="{FF2B5EF4-FFF2-40B4-BE49-F238E27FC236}">
              <a16:creationId xmlns:a16="http://schemas.microsoft.com/office/drawing/2014/main" id="{00000000-0008-0000-0C00-000076000000}"/>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11630027" y="42738675"/>
          <a:ext cx="727960" cy="228600"/>
        </a:xfrm>
        <a:prstGeom prst="rect">
          <a:avLst/>
        </a:prstGeom>
      </xdr:spPr>
    </xdr:pic>
    <xdr:clientData/>
  </xdr:twoCellAnchor>
  <xdr:twoCellAnchor editAs="oneCell">
    <xdr:from>
      <xdr:col>10</xdr:col>
      <xdr:colOff>66677</xdr:colOff>
      <xdr:row>53</xdr:row>
      <xdr:rowOff>381000</xdr:rowOff>
    </xdr:from>
    <xdr:to>
      <xdr:col>10</xdr:col>
      <xdr:colOff>794637</xdr:colOff>
      <xdr:row>53</xdr:row>
      <xdr:rowOff>609600</xdr:rowOff>
    </xdr:to>
    <xdr:pic>
      <xdr:nvPicPr>
        <xdr:cNvPr id="121" name="Рисунок 120">
          <a:extLst>
            <a:ext uri="{FF2B5EF4-FFF2-40B4-BE49-F238E27FC236}">
              <a16:creationId xmlns:a16="http://schemas.microsoft.com/office/drawing/2014/main" id="{00000000-0008-0000-0C00-000079000000}"/>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11630027" y="43748325"/>
          <a:ext cx="727960" cy="228600"/>
        </a:xfrm>
        <a:prstGeom prst="rect">
          <a:avLst/>
        </a:prstGeom>
      </xdr:spPr>
    </xdr:pic>
    <xdr:clientData/>
  </xdr:twoCellAnchor>
  <xdr:twoCellAnchor editAs="oneCell">
    <xdr:from>
      <xdr:col>10</xdr:col>
      <xdr:colOff>66677</xdr:colOff>
      <xdr:row>54</xdr:row>
      <xdr:rowOff>381000</xdr:rowOff>
    </xdr:from>
    <xdr:to>
      <xdr:col>10</xdr:col>
      <xdr:colOff>794637</xdr:colOff>
      <xdr:row>54</xdr:row>
      <xdr:rowOff>609600</xdr:rowOff>
    </xdr:to>
    <xdr:pic>
      <xdr:nvPicPr>
        <xdr:cNvPr id="122" name="Рисунок 121">
          <a:extLst>
            <a:ext uri="{FF2B5EF4-FFF2-40B4-BE49-F238E27FC236}">
              <a16:creationId xmlns:a16="http://schemas.microsoft.com/office/drawing/2014/main" id="{00000000-0008-0000-0C00-00007A000000}"/>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11630027" y="44757975"/>
          <a:ext cx="727960" cy="228600"/>
        </a:xfrm>
        <a:prstGeom prst="rect">
          <a:avLst/>
        </a:prstGeom>
      </xdr:spPr>
    </xdr:pic>
    <xdr:clientData/>
  </xdr:twoCellAnchor>
  <xdr:twoCellAnchor editAs="oneCell">
    <xdr:from>
      <xdr:col>10</xdr:col>
      <xdr:colOff>66677</xdr:colOff>
      <xdr:row>55</xdr:row>
      <xdr:rowOff>381000</xdr:rowOff>
    </xdr:from>
    <xdr:to>
      <xdr:col>10</xdr:col>
      <xdr:colOff>794637</xdr:colOff>
      <xdr:row>55</xdr:row>
      <xdr:rowOff>609600</xdr:rowOff>
    </xdr:to>
    <xdr:pic>
      <xdr:nvPicPr>
        <xdr:cNvPr id="123" name="Рисунок 122">
          <a:extLst>
            <a:ext uri="{FF2B5EF4-FFF2-40B4-BE49-F238E27FC236}">
              <a16:creationId xmlns:a16="http://schemas.microsoft.com/office/drawing/2014/main" id="{00000000-0008-0000-0C00-00007B000000}"/>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11630027" y="45767625"/>
          <a:ext cx="727960" cy="228600"/>
        </a:xfrm>
        <a:prstGeom prst="rect">
          <a:avLst/>
        </a:prstGeom>
      </xdr:spPr>
    </xdr:pic>
    <xdr:clientData/>
  </xdr:twoCellAnchor>
  <xdr:twoCellAnchor editAs="oneCell">
    <xdr:from>
      <xdr:col>10</xdr:col>
      <xdr:colOff>66677</xdr:colOff>
      <xdr:row>58</xdr:row>
      <xdr:rowOff>381000</xdr:rowOff>
    </xdr:from>
    <xdr:to>
      <xdr:col>10</xdr:col>
      <xdr:colOff>794637</xdr:colOff>
      <xdr:row>58</xdr:row>
      <xdr:rowOff>609600</xdr:rowOff>
    </xdr:to>
    <xdr:pic>
      <xdr:nvPicPr>
        <xdr:cNvPr id="124" name="Рисунок 123">
          <a:extLst>
            <a:ext uri="{FF2B5EF4-FFF2-40B4-BE49-F238E27FC236}">
              <a16:creationId xmlns:a16="http://schemas.microsoft.com/office/drawing/2014/main" id="{00000000-0008-0000-0C00-00007C000000}"/>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11630027" y="46939200"/>
          <a:ext cx="727960" cy="228600"/>
        </a:xfrm>
        <a:prstGeom prst="rect">
          <a:avLst/>
        </a:prstGeom>
      </xdr:spPr>
    </xdr:pic>
    <xdr:clientData/>
  </xdr:twoCellAnchor>
  <xdr:twoCellAnchor editAs="oneCell">
    <xdr:from>
      <xdr:col>10</xdr:col>
      <xdr:colOff>66677</xdr:colOff>
      <xdr:row>59</xdr:row>
      <xdr:rowOff>381000</xdr:rowOff>
    </xdr:from>
    <xdr:to>
      <xdr:col>10</xdr:col>
      <xdr:colOff>794637</xdr:colOff>
      <xdr:row>59</xdr:row>
      <xdr:rowOff>609600</xdr:rowOff>
    </xdr:to>
    <xdr:pic>
      <xdr:nvPicPr>
        <xdr:cNvPr id="125" name="Рисунок 124">
          <a:extLst>
            <a:ext uri="{FF2B5EF4-FFF2-40B4-BE49-F238E27FC236}">
              <a16:creationId xmlns:a16="http://schemas.microsoft.com/office/drawing/2014/main" id="{00000000-0008-0000-0C00-00007D000000}"/>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11630027" y="47948850"/>
          <a:ext cx="727960" cy="228600"/>
        </a:xfrm>
        <a:prstGeom prst="rect">
          <a:avLst/>
        </a:prstGeom>
      </xdr:spPr>
    </xdr:pic>
    <xdr:clientData/>
  </xdr:twoCellAnchor>
  <xdr:twoCellAnchor editAs="oneCell">
    <xdr:from>
      <xdr:col>10</xdr:col>
      <xdr:colOff>66677</xdr:colOff>
      <xdr:row>60</xdr:row>
      <xdr:rowOff>381000</xdr:rowOff>
    </xdr:from>
    <xdr:to>
      <xdr:col>10</xdr:col>
      <xdr:colOff>794637</xdr:colOff>
      <xdr:row>60</xdr:row>
      <xdr:rowOff>609600</xdr:rowOff>
    </xdr:to>
    <xdr:pic>
      <xdr:nvPicPr>
        <xdr:cNvPr id="126" name="Рисунок 125">
          <a:extLst>
            <a:ext uri="{FF2B5EF4-FFF2-40B4-BE49-F238E27FC236}">
              <a16:creationId xmlns:a16="http://schemas.microsoft.com/office/drawing/2014/main" id="{00000000-0008-0000-0C00-00007E000000}"/>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11630027" y="48958500"/>
          <a:ext cx="727960" cy="228600"/>
        </a:xfrm>
        <a:prstGeom prst="rect">
          <a:avLst/>
        </a:prstGeom>
      </xdr:spPr>
    </xdr:pic>
    <xdr:clientData/>
  </xdr:twoCellAnchor>
  <xdr:twoCellAnchor editAs="oneCell">
    <xdr:from>
      <xdr:col>10</xdr:col>
      <xdr:colOff>66677</xdr:colOff>
      <xdr:row>61</xdr:row>
      <xdr:rowOff>381000</xdr:rowOff>
    </xdr:from>
    <xdr:to>
      <xdr:col>10</xdr:col>
      <xdr:colOff>794637</xdr:colOff>
      <xdr:row>61</xdr:row>
      <xdr:rowOff>609600</xdr:rowOff>
    </xdr:to>
    <xdr:pic>
      <xdr:nvPicPr>
        <xdr:cNvPr id="127" name="Рисунок 126">
          <a:extLst>
            <a:ext uri="{FF2B5EF4-FFF2-40B4-BE49-F238E27FC236}">
              <a16:creationId xmlns:a16="http://schemas.microsoft.com/office/drawing/2014/main" id="{00000000-0008-0000-0C00-00007F000000}"/>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11630027" y="49968150"/>
          <a:ext cx="727960" cy="228600"/>
        </a:xfrm>
        <a:prstGeom prst="rect">
          <a:avLst/>
        </a:prstGeom>
      </xdr:spPr>
    </xdr:pic>
    <xdr:clientData/>
  </xdr:twoCellAnchor>
  <xdr:twoCellAnchor editAs="oneCell">
    <xdr:from>
      <xdr:col>10</xdr:col>
      <xdr:colOff>66677</xdr:colOff>
      <xdr:row>62</xdr:row>
      <xdr:rowOff>381000</xdr:rowOff>
    </xdr:from>
    <xdr:to>
      <xdr:col>10</xdr:col>
      <xdr:colOff>794637</xdr:colOff>
      <xdr:row>62</xdr:row>
      <xdr:rowOff>609600</xdr:rowOff>
    </xdr:to>
    <xdr:pic>
      <xdr:nvPicPr>
        <xdr:cNvPr id="128" name="Рисунок 127">
          <a:extLst>
            <a:ext uri="{FF2B5EF4-FFF2-40B4-BE49-F238E27FC236}">
              <a16:creationId xmlns:a16="http://schemas.microsoft.com/office/drawing/2014/main" id="{00000000-0008-0000-0C00-000080000000}"/>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11630027" y="50977800"/>
          <a:ext cx="727960" cy="228600"/>
        </a:xfrm>
        <a:prstGeom prst="rect">
          <a:avLst/>
        </a:prstGeom>
      </xdr:spPr>
    </xdr:pic>
    <xdr:clientData/>
  </xdr:twoCellAnchor>
  <xdr:twoCellAnchor editAs="oneCell">
    <xdr:from>
      <xdr:col>10</xdr:col>
      <xdr:colOff>66677</xdr:colOff>
      <xdr:row>63</xdr:row>
      <xdr:rowOff>381000</xdr:rowOff>
    </xdr:from>
    <xdr:to>
      <xdr:col>10</xdr:col>
      <xdr:colOff>794637</xdr:colOff>
      <xdr:row>63</xdr:row>
      <xdr:rowOff>609600</xdr:rowOff>
    </xdr:to>
    <xdr:pic>
      <xdr:nvPicPr>
        <xdr:cNvPr id="129" name="Рисунок 128">
          <a:extLst>
            <a:ext uri="{FF2B5EF4-FFF2-40B4-BE49-F238E27FC236}">
              <a16:creationId xmlns:a16="http://schemas.microsoft.com/office/drawing/2014/main" id="{00000000-0008-0000-0C00-000081000000}"/>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11630027" y="51987450"/>
          <a:ext cx="727960" cy="228600"/>
        </a:xfrm>
        <a:prstGeom prst="rect">
          <a:avLst/>
        </a:prstGeom>
      </xdr:spPr>
    </xdr:pic>
    <xdr:clientData/>
  </xdr:twoCellAnchor>
  <xdr:twoCellAnchor editAs="oneCell">
    <xdr:from>
      <xdr:col>10</xdr:col>
      <xdr:colOff>66677</xdr:colOff>
      <xdr:row>73</xdr:row>
      <xdr:rowOff>381000</xdr:rowOff>
    </xdr:from>
    <xdr:to>
      <xdr:col>10</xdr:col>
      <xdr:colOff>794637</xdr:colOff>
      <xdr:row>73</xdr:row>
      <xdr:rowOff>609600</xdr:rowOff>
    </xdr:to>
    <xdr:pic>
      <xdr:nvPicPr>
        <xdr:cNvPr id="130" name="Рисунок 129">
          <a:extLst>
            <a:ext uri="{FF2B5EF4-FFF2-40B4-BE49-F238E27FC236}">
              <a16:creationId xmlns:a16="http://schemas.microsoft.com/office/drawing/2014/main" id="{00000000-0008-0000-0C00-000082000000}"/>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11630027" y="56349900"/>
          <a:ext cx="727960" cy="228600"/>
        </a:xfrm>
        <a:prstGeom prst="rect">
          <a:avLst/>
        </a:prstGeom>
      </xdr:spPr>
    </xdr:pic>
    <xdr:clientData/>
  </xdr:twoCellAnchor>
  <xdr:twoCellAnchor editAs="oneCell">
    <xdr:from>
      <xdr:col>10</xdr:col>
      <xdr:colOff>66677</xdr:colOff>
      <xdr:row>74</xdr:row>
      <xdr:rowOff>381000</xdr:rowOff>
    </xdr:from>
    <xdr:to>
      <xdr:col>10</xdr:col>
      <xdr:colOff>794637</xdr:colOff>
      <xdr:row>74</xdr:row>
      <xdr:rowOff>609600</xdr:rowOff>
    </xdr:to>
    <xdr:pic>
      <xdr:nvPicPr>
        <xdr:cNvPr id="131" name="Рисунок 130">
          <a:extLst>
            <a:ext uri="{FF2B5EF4-FFF2-40B4-BE49-F238E27FC236}">
              <a16:creationId xmlns:a16="http://schemas.microsoft.com/office/drawing/2014/main" id="{00000000-0008-0000-0C00-000083000000}"/>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11630027" y="57359550"/>
          <a:ext cx="727960" cy="228600"/>
        </a:xfrm>
        <a:prstGeom prst="rect">
          <a:avLst/>
        </a:prstGeom>
      </xdr:spPr>
    </xdr:pic>
    <xdr:clientData/>
  </xdr:twoCellAnchor>
  <xdr:twoCellAnchor editAs="oneCell">
    <xdr:from>
      <xdr:col>10</xdr:col>
      <xdr:colOff>66677</xdr:colOff>
      <xdr:row>75</xdr:row>
      <xdr:rowOff>381000</xdr:rowOff>
    </xdr:from>
    <xdr:to>
      <xdr:col>10</xdr:col>
      <xdr:colOff>794637</xdr:colOff>
      <xdr:row>75</xdr:row>
      <xdr:rowOff>609600</xdr:rowOff>
    </xdr:to>
    <xdr:pic>
      <xdr:nvPicPr>
        <xdr:cNvPr id="132" name="Рисунок 131">
          <a:extLst>
            <a:ext uri="{FF2B5EF4-FFF2-40B4-BE49-F238E27FC236}">
              <a16:creationId xmlns:a16="http://schemas.microsoft.com/office/drawing/2014/main" id="{00000000-0008-0000-0C00-000084000000}"/>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11630027" y="58369200"/>
          <a:ext cx="727960" cy="228600"/>
        </a:xfrm>
        <a:prstGeom prst="rect">
          <a:avLst/>
        </a:prstGeom>
      </xdr:spPr>
    </xdr:pic>
    <xdr:clientData/>
  </xdr:twoCellAnchor>
  <xdr:twoCellAnchor editAs="oneCell">
    <xdr:from>
      <xdr:col>2</xdr:col>
      <xdr:colOff>828675</xdr:colOff>
      <xdr:row>79</xdr:row>
      <xdr:rowOff>190500</xdr:rowOff>
    </xdr:from>
    <xdr:to>
      <xdr:col>2</xdr:col>
      <xdr:colOff>1562100</xdr:colOff>
      <xdr:row>79</xdr:row>
      <xdr:rowOff>847725</xdr:rowOff>
    </xdr:to>
    <xdr:pic>
      <xdr:nvPicPr>
        <xdr:cNvPr id="137" name="Рисунок 35">
          <a:extLst>
            <a:ext uri="{FF2B5EF4-FFF2-40B4-BE49-F238E27FC236}">
              <a16:creationId xmlns:a16="http://schemas.microsoft.com/office/drawing/2014/main" id="{00000000-0008-0000-0C00-000089000000}"/>
            </a:ext>
          </a:extLst>
        </xdr:cNvPr>
        <xdr:cNvPicPr>
          <a:picLocks noChangeAspect="1"/>
        </xdr:cNvPicPr>
      </xdr:nvPicPr>
      <xdr:blipFill>
        <a:blip xmlns:r="http://schemas.openxmlformats.org/officeDocument/2006/relationships" r:embed="rId52" cstate="email">
          <a:extLst>
            <a:ext uri="{28A0092B-C50C-407E-A947-70E740481C1C}">
              <a14:useLocalDpi xmlns:a14="http://schemas.microsoft.com/office/drawing/2010/main"/>
            </a:ext>
          </a:extLst>
        </a:blip>
        <a:srcRect/>
        <a:stretch>
          <a:fillRect/>
        </a:stretch>
      </xdr:blipFill>
      <xdr:spPr bwMode="auto">
        <a:xfrm>
          <a:off x="2733675" y="61369575"/>
          <a:ext cx="7334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790575</xdr:colOff>
      <xdr:row>80</xdr:row>
      <xdr:rowOff>171450</xdr:rowOff>
    </xdr:from>
    <xdr:to>
      <xdr:col>2</xdr:col>
      <xdr:colOff>1590675</xdr:colOff>
      <xdr:row>80</xdr:row>
      <xdr:rowOff>876300</xdr:rowOff>
    </xdr:to>
    <xdr:pic>
      <xdr:nvPicPr>
        <xdr:cNvPr id="142" name="Рисунок 36">
          <a:extLst>
            <a:ext uri="{FF2B5EF4-FFF2-40B4-BE49-F238E27FC236}">
              <a16:creationId xmlns:a16="http://schemas.microsoft.com/office/drawing/2014/main" id="{00000000-0008-0000-0C00-00008E000000}"/>
            </a:ext>
          </a:extLst>
        </xdr:cNvPr>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rcRect/>
        <a:stretch>
          <a:fillRect/>
        </a:stretch>
      </xdr:blipFill>
      <xdr:spPr bwMode="auto">
        <a:xfrm>
          <a:off x="2695575" y="62360175"/>
          <a:ext cx="8001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2038350</xdr:colOff>
      <xdr:row>1</xdr:row>
      <xdr:rowOff>190500</xdr:rowOff>
    </xdr:from>
    <xdr:to>
      <xdr:col>3</xdr:col>
      <xdr:colOff>3424767</xdr:colOff>
      <xdr:row>5</xdr:row>
      <xdr:rowOff>6268</xdr:rowOff>
    </xdr:to>
    <xdr:pic>
      <xdr:nvPicPr>
        <xdr:cNvPr id="135" name="Рисунок 134">
          <a:hlinkClick xmlns:r="http://schemas.openxmlformats.org/officeDocument/2006/relationships" r:id="rId129"/>
          <a:extLst>
            <a:ext uri="{FF2B5EF4-FFF2-40B4-BE49-F238E27FC236}">
              <a16:creationId xmlns:a16="http://schemas.microsoft.com/office/drawing/2014/main" id="{00000000-0008-0000-0C00-000087000000}"/>
            </a:ext>
          </a:extLst>
        </xdr:cNvPr>
        <xdr:cNvPicPr>
          <a:picLocks noChangeAspect="1"/>
        </xdr:cNvPicPr>
      </xdr:nvPicPr>
      <xdr:blipFill>
        <a:blip xmlns:r="http://schemas.openxmlformats.org/officeDocument/2006/relationships" r:embed="rId130" cstate="print">
          <a:extLst>
            <a:ext uri="{28A0092B-C50C-407E-A947-70E740481C1C}">
              <a14:useLocalDpi xmlns:a14="http://schemas.microsoft.com/office/drawing/2010/main" val="0"/>
            </a:ext>
          </a:extLst>
        </a:blip>
        <a:stretch>
          <a:fillRect/>
        </a:stretch>
      </xdr:blipFill>
      <xdr:spPr>
        <a:xfrm>
          <a:off x="3943350" y="247650"/>
          <a:ext cx="3767667" cy="730168"/>
        </a:xfrm>
        <a:prstGeom prst="rect">
          <a:avLst/>
        </a:prstGeom>
      </xdr:spPr>
    </xdr:pic>
    <xdr:clientData/>
  </xdr:twoCellAnchor>
  <xdr:twoCellAnchor editAs="oneCell">
    <xdr:from>
      <xdr:col>1</xdr:col>
      <xdr:colOff>771525</xdr:colOff>
      <xdr:row>2</xdr:row>
      <xdr:rowOff>57150</xdr:rowOff>
    </xdr:from>
    <xdr:to>
      <xdr:col>2</xdr:col>
      <xdr:colOff>1095375</xdr:colOff>
      <xdr:row>4</xdr:row>
      <xdr:rowOff>209550</xdr:rowOff>
    </xdr:to>
    <xdr:pic>
      <xdr:nvPicPr>
        <xdr:cNvPr id="29" name="Рисунок 28">
          <a:extLst>
            <a:ext uri="{FF2B5EF4-FFF2-40B4-BE49-F238E27FC236}">
              <a16:creationId xmlns:a16="http://schemas.microsoft.com/office/drawing/2014/main" id="{00000000-0008-0000-0C00-00001D000000}"/>
            </a:ext>
          </a:extLst>
        </xdr:cNvPr>
        <xdr:cNvPicPr>
          <a:picLocks noChangeAspect="1"/>
        </xdr:cNvPicPr>
      </xdr:nvPicPr>
      <xdr:blipFill>
        <a:blip xmlns:r="http://schemas.openxmlformats.org/officeDocument/2006/relationships" r:embed="rId131">
          <a:extLst>
            <a:ext uri="{28A0092B-C50C-407E-A947-70E740481C1C}">
              <a14:useLocalDpi xmlns:a14="http://schemas.microsoft.com/office/drawing/2010/main" val="0"/>
            </a:ext>
          </a:extLst>
        </a:blip>
        <a:stretch>
          <a:fillRect/>
        </a:stretch>
      </xdr:blipFill>
      <xdr:spPr>
        <a:xfrm>
          <a:off x="828675" y="342900"/>
          <a:ext cx="2171700" cy="609600"/>
        </a:xfrm>
        <a:prstGeom prst="rect">
          <a:avLst/>
        </a:prstGeom>
      </xdr:spPr>
    </xdr:pic>
    <xdr:clientData/>
  </xdr:twoCellAnchor>
  <xdr:twoCellAnchor editAs="oneCell">
    <xdr:from>
      <xdr:col>1</xdr:col>
      <xdr:colOff>0</xdr:colOff>
      <xdr:row>56</xdr:row>
      <xdr:rowOff>0</xdr:rowOff>
    </xdr:from>
    <xdr:to>
      <xdr:col>1</xdr:col>
      <xdr:colOff>666750</xdr:colOff>
      <xdr:row>56</xdr:row>
      <xdr:rowOff>666750</xdr:rowOff>
    </xdr:to>
    <xdr:pic>
      <xdr:nvPicPr>
        <xdr:cNvPr id="119" name="Рисунок 118">
          <a:extLst>
            <a:ext uri="{FF2B5EF4-FFF2-40B4-BE49-F238E27FC236}">
              <a16:creationId xmlns:a16="http://schemas.microsoft.com/office/drawing/2014/main" id="{00000000-0008-0000-0C00-000077000000}"/>
            </a:ext>
          </a:extLst>
        </xdr:cNvPr>
        <xdr:cNvPicPr>
          <a:picLocks noChangeAspect="1"/>
        </xdr:cNvPicPr>
      </xdr:nvPicPr>
      <xdr:blipFill>
        <a:blip xmlns:r="http://schemas.openxmlformats.org/officeDocument/2006/relationships" r:embed="rId132" cstate="print">
          <a:extLst>
            <a:ext uri="{28A0092B-C50C-407E-A947-70E740481C1C}">
              <a14:useLocalDpi xmlns:a14="http://schemas.microsoft.com/office/drawing/2010/main" val="0"/>
            </a:ext>
          </a:extLst>
        </a:blip>
        <a:stretch>
          <a:fillRect/>
        </a:stretch>
      </xdr:blipFill>
      <xdr:spPr>
        <a:xfrm>
          <a:off x="38100" y="1514475"/>
          <a:ext cx="666750" cy="666750"/>
        </a:xfrm>
        <a:prstGeom prst="rect">
          <a:avLst/>
        </a:prstGeom>
      </xdr:spPr>
    </xdr:pic>
    <xdr:clientData/>
  </xdr:twoCellAnchor>
  <xdr:twoCellAnchor editAs="oneCell">
    <xdr:from>
      <xdr:col>10</xdr:col>
      <xdr:colOff>66677</xdr:colOff>
      <xdr:row>56</xdr:row>
      <xdr:rowOff>381000</xdr:rowOff>
    </xdr:from>
    <xdr:to>
      <xdr:col>10</xdr:col>
      <xdr:colOff>794637</xdr:colOff>
      <xdr:row>56</xdr:row>
      <xdr:rowOff>609600</xdr:rowOff>
    </xdr:to>
    <xdr:pic>
      <xdr:nvPicPr>
        <xdr:cNvPr id="120" name="Рисунок 119">
          <a:extLst>
            <a:ext uri="{FF2B5EF4-FFF2-40B4-BE49-F238E27FC236}">
              <a16:creationId xmlns:a16="http://schemas.microsoft.com/office/drawing/2014/main" id="{00000000-0008-0000-0C00-000078000000}"/>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11610977" y="45758100"/>
          <a:ext cx="727960" cy="228600"/>
        </a:xfrm>
        <a:prstGeom prst="rect">
          <a:avLst/>
        </a:prstGeom>
      </xdr:spPr>
    </xdr:pic>
    <xdr:clientData/>
  </xdr:twoCellAnchor>
  <xdr:twoCellAnchor editAs="oneCell">
    <xdr:from>
      <xdr:col>2</xdr:col>
      <xdr:colOff>581025</xdr:colOff>
      <xdr:row>56</xdr:row>
      <xdr:rowOff>19050</xdr:rowOff>
    </xdr:from>
    <xdr:to>
      <xdr:col>2</xdr:col>
      <xdr:colOff>1884402</xdr:colOff>
      <xdr:row>56</xdr:row>
      <xdr:rowOff>1000125</xdr:rowOff>
    </xdr:to>
    <xdr:pic>
      <xdr:nvPicPr>
        <xdr:cNvPr id="42" name="Рисунок 41">
          <a:hlinkClick xmlns:r="http://schemas.openxmlformats.org/officeDocument/2006/relationships" r:id="rId133"/>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134" cstate="print">
          <a:extLst>
            <a:ext uri="{28A0092B-C50C-407E-A947-70E740481C1C}">
              <a14:useLocalDpi xmlns:a14="http://schemas.microsoft.com/office/drawing/2010/main" val="0"/>
            </a:ext>
          </a:extLst>
        </a:blip>
        <a:stretch>
          <a:fillRect/>
        </a:stretch>
      </xdr:blipFill>
      <xdr:spPr>
        <a:xfrm>
          <a:off x="2466975" y="46405800"/>
          <a:ext cx="1303377" cy="981075"/>
        </a:xfrm>
        <a:prstGeom prst="rect">
          <a:avLst/>
        </a:prstGeom>
      </xdr:spPr>
    </xdr:pic>
    <xdr:clientData/>
  </xdr:twoCellAnchor>
  <xdr:twoCellAnchor editAs="oneCell">
    <xdr:from>
      <xdr:col>1</xdr:col>
      <xdr:colOff>0</xdr:colOff>
      <xdr:row>65</xdr:row>
      <xdr:rowOff>0</xdr:rowOff>
    </xdr:from>
    <xdr:to>
      <xdr:col>1</xdr:col>
      <xdr:colOff>666750</xdr:colOff>
      <xdr:row>65</xdr:row>
      <xdr:rowOff>666750</xdr:rowOff>
    </xdr:to>
    <xdr:pic>
      <xdr:nvPicPr>
        <xdr:cNvPr id="133" name="Рисунок 132">
          <a:extLst>
            <a:ext uri="{FF2B5EF4-FFF2-40B4-BE49-F238E27FC236}">
              <a16:creationId xmlns:a16="http://schemas.microsoft.com/office/drawing/2014/main" id="{00000000-0008-0000-0C00-000085000000}"/>
            </a:ext>
          </a:extLst>
        </xdr:cNvPr>
        <xdr:cNvPicPr>
          <a:picLocks noChangeAspect="1"/>
        </xdr:cNvPicPr>
      </xdr:nvPicPr>
      <xdr:blipFill>
        <a:blip xmlns:r="http://schemas.openxmlformats.org/officeDocument/2006/relationships" r:embed="rId132" cstate="print">
          <a:extLst>
            <a:ext uri="{28A0092B-C50C-407E-A947-70E740481C1C}">
              <a14:useLocalDpi xmlns:a14="http://schemas.microsoft.com/office/drawing/2010/main" val="0"/>
            </a:ext>
          </a:extLst>
        </a:blip>
        <a:stretch>
          <a:fillRect/>
        </a:stretch>
      </xdr:blipFill>
      <xdr:spPr>
        <a:xfrm>
          <a:off x="38100" y="46386750"/>
          <a:ext cx="666750" cy="666750"/>
        </a:xfrm>
        <a:prstGeom prst="rect">
          <a:avLst/>
        </a:prstGeom>
      </xdr:spPr>
    </xdr:pic>
    <xdr:clientData/>
  </xdr:twoCellAnchor>
  <xdr:twoCellAnchor editAs="oneCell">
    <xdr:from>
      <xdr:col>1</xdr:col>
      <xdr:colOff>0</xdr:colOff>
      <xdr:row>66</xdr:row>
      <xdr:rowOff>0</xdr:rowOff>
    </xdr:from>
    <xdr:to>
      <xdr:col>1</xdr:col>
      <xdr:colOff>666750</xdr:colOff>
      <xdr:row>66</xdr:row>
      <xdr:rowOff>666750</xdr:rowOff>
    </xdr:to>
    <xdr:pic>
      <xdr:nvPicPr>
        <xdr:cNvPr id="136" name="Рисунок 135">
          <a:extLst>
            <a:ext uri="{FF2B5EF4-FFF2-40B4-BE49-F238E27FC236}">
              <a16:creationId xmlns:a16="http://schemas.microsoft.com/office/drawing/2014/main" id="{00000000-0008-0000-0C00-000088000000}"/>
            </a:ext>
          </a:extLst>
        </xdr:cNvPr>
        <xdr:cNvPicPr>
          <a:picLocks noChangeAspect="1"/>
        </xdr:cNvPicPr>
      </xdr:nvPicPr>
      <xdr:blipFill>
        <a:blip xmlns:r="http://schemas.openxmlformats.org/officeDocument/2006/relationships" r:embed="rId132" cstate="print">
          <a:extLst>
            <a:ext uri="{28A0092B-C50C-407E-A947-70E740481C1C}">
              <a14:useLocalDpi xmlns:a14="http://schemas.microsoft.com/office/drawing/2010/main" val="0"/>
            </a:ext>
          </a:extLst>
        </a:blip>
        <a:stretch>
          <a:fillRect/>
        </a:stretch>
      </xdr:blipFill>
      <xdr:spPr>
        <a:xfrm>
          <a:off x="38100" y="46386750"/>
          <a:ext cx="666750" cy="666750"/>
        </a:xfrm>
        <a:prstGeom prst="rect">
          <a:avLst/>
        </a:prstGeom>
      </xdr:spPr>
    </xdr:pic>
    <xdr:clientData/>
  </xdr:twoCellAnchor>
  <xdr:twoCellAnchor editAs="oneCell">
    <xdr:from>
      <xdr:col>1</xdr:col>
      <xdr:colOff>0</xdr:colOff>
      <xdr:row>67</xdr:row>
      <xdr:rowOff>0</xdr:rowOff>
    </xdr:from>
    <xdr:to>
      <xdr:col>1</xdr:col>
      <xdr:colOff>666750</xdr:colOff>
      <xdr:row>67</xdr:row>
      <xdr:rowOff>666750</xdr:rowOff>
    </xdr:to>
    <xdr:pic>
      <xdr:nvPicPr>
        <xdr:cNvPr id="143" name="Рисунок 142">
          <a:extLst>
            <a:ext uri="{FF2B5EF4-FFF2-40B4-BE49-F238E27FC236}">
              <a16:creationId xmlns:a16="http://schemas.microsoft.com/office/drawing/2014/main" id="{00000000-0008-0000-0C00-00008F000000}"/>
            </a:ext>
          </a:extLst>
        </xdr:cNvPr>
        <xdr:cNvPicPr>
          <a:picLocks noChangeAspect="1"/>
        </xdr:cNvPicPr>
      </xdr:nvPicPr>
      <xdr:blipFill>
        <a:blip xmlns:r="http://schemas.openxmlformats.org/officeDocument/2006/relationships" r:embed="rId132" cstate="print">
          <a:extLst>
            <a:ext uri="{28A0092B-C50C-407E-A947-70E740481C1C}">
              <a14:useLocalDpi xmlns:a14="http://schemas.microsoft.com/office/drawing/2010/main" val="0"/>
            </a:ext>
          </a:extLst>
        </a:blip>
        <a:stretch>
          <a:fillRect/>
        </a:stretch>
      </xdr:blipFill>
      <xdr:spPr>
        <a:xfrm>
          <a:off x="38100" y="46386750"/>
          <a:ext cx="666750" cy="666750"/>
        </a:xfrm>
        <a:prstGeom prst="rect">
          <a:avLst/>
        </a:prstGeom>
      </xdr:spPr>
    </xdr:pic>
    <xdr:clientData/>
  </xdr:twoCellAnchor>
  <xdr:twoCellAnchor editAs="oneCell">
    <xdr:from>
      <xdr:col>10</xdr:col>
      <xdr:colOff>66677</xdr:colOff>
      <xdr:row>65</xdr:row>
      <xdr:rowOff>381000</xdr:rowOff>
    </xdr:from>
    <xdr:to>
      <xdr:col>10</xdr:col>
      <xdr:colOff>794637</xdr:colOff>
      <xdr:row>65</xdr:row>
      <xdr:rowOff>609600</xdr:rowOff>
    </xdr:to>
    <xdr:pic>
      <xdr:nvPicPr>
        <xdr:cNvPr id="144" name="Рисунок 143">
          <a:extLst>
            <a:ext uri="{FF2B5EF4-FFF2-40B4-BE49-F238E27FC236}">
              <a16:creationId xmlns:a16="http://schemas.microsoft.com/office/drawing/2014/main" id="{00000000-0008-0000-0C00-000090000000}"/>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11610977" y="52987575"/>
          <a:ext cx="727960" cy="228600"/>
        </a:xfrm>
        <a:prstGeom prst="rect">
          <a:avLst/>
        </a:prstGeom>
      </xdr:spPr>
    </xdr:pic>
    <xdr:clientData/>
  </xdr:twoCellAnchor>
  <xdr:twoCellAnchor editAs="oneCell">
    <xdr:from>
      <xdr:col>10</xdr:col>
      <xdr:colOff>66677</xdr:colOff>
      <xdr:row>66</xdr:row>
      <xdr:rowOff>381000</xdr:rowOff>
    </xdr:from>
    <xdr:to>
      <xdr:col>10</xdr:col>
      <xdr:colOff>794637</xdr:colOff>
      <xdr:row>66</xdr:row>
      <xdr:rowOff>609600</xdr:rowOff>
    </xdr:to>
    <xdr:pic>
      <xdr:nvPicPr>
        <xdr:cNvPr id="145" name="Рисунок 144">
          <a:extLst>
            <a:ext uri="{FF2B5EF4-FFF2-40B4-BE49-F238E27FC236}">
              <a16:creationId xmlns:a16="http://schemas.microsoft.com/office/drawing/2014/main" id="{00000000-0008-0000-0C00-000091000000}"/>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11610977" y="52987575"/>
          <a:ext cx="727960" cy="228600"/>
        </a:xfrm>
        <a:prstGeom prst="rect">
          <a:avLst/>
        </a:prstGeom>
      </xdr:spPr>
    </xdr:pic>
    <xdr:clientData/>
  </xdr:twoCellAnchor>
  <xdr:twoCellAnchor editAs="oneCell">
    <xdr:from>
      <xdr:col>10</xdr:col>
      <xdr:colOff>66677</xdr:colOff>
      <xdr:row>67</xdr:row>
      <xdr:rowOff>381000</xdr:rowOff>
    </xdr:from>
    <xdr:to>
      <xdr:col>10</xdr:col>
      <xdr:colOff>794637</xdr:colOff>
      <xdr:row>67</xdr:row>
      <xdr:rowOff>609600</xdr:rowOff>
    </xdr:to>
    <xdr:pic>
      <xdr:nvPicPr>
        <xdr:cNvPr id="146" name="Рисунок 145">
          <a:extLst>
            <a:ext uri="{FF2B5EF4-FFF2-40B4-BE49-F238E27FC236}">
              <a16:creationId xmlns:a16="http://schemas.microsoft.com/office/drawing/2014/main" id="{00000000-0008-0000-0C00-000092000000}"/>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11610977" y="52987575"/>
          <a:ext cx="727960" cy="228600"/>
        </a:xfrm>
        <a:prstGeom prst="rect">
          <a:avLst/>
        </a:prstGeom>
      </xdr:spPr>
    </xdr:pic>
    <xdr:clientData/>
  </xdr:twoCellAnchor>
  <xdr:twoCellAnchor editAs="oneCell">
    <xdr:from>
      <xdr:col>2</xdr:col>
      <xdr:colOff>66677</xdr:colOff>
      <xdr:row>65</xdr:row>
      <xdr:rowOff>66675</xdr:rowOff>
    </xdr:from>
    <xdr:to>
      <xdr:col>2</xdr:col>
      <xdr:colOff>2305051</xdr:colOff>
      <xdr:row>65</xdr:row>
      <xdr:rowOff>966450</xdr:rowOff>
    </xdr:to>
    <xdr:pic>
      <xdr:nvPicPr>
        <xdr:cNvPr id="43" name="Рисунок 42">
          <a:hlinkClick xmlns:r="http://schemas.openxmlformats.org/officeDocument/2006/relationships" r:id="rId135"/>
          <a:extLst>
            <a:ext uri="{FF2B5EF4-FFF2-40B4-BE49-F238E27FC236}">
              <a16:creationId xmlns:a16="http://schemas.microsoft.com/office/drawing/2014/main" id="{00000000-0008-0000-0C00-00002B000000}"/>
            </a:ext>
          </a:extLst>
        </xdr:cNvPr>
        <xdr:cNvPicPr>
          <a:picLocks noChangeAspect="1"/>
        </xdr:cNvPicPr>
      </xdr:nvPicPr>
      <xdr:blipFill>
        <a:blip xmlns:r="http://schemas.openxmlformats.org/officeDocument/2006/relationships" r:embed="rId136" cstate="print">
          <a:extLst>
            <a:ext uri="{28A0092B-C50C-407E-A947-70E740481C1C}">
              <a14:useLocalDpi xmlns:a14="http://schemas.microsoft.com/office/drawing/2010/main" val="0"/>
            </a:ext>
          </a:extLst>
        </a:blip>
        <a:stretch>
          <a:fillRect/>
        </a:stretch>
      </xdr:blipFill>
      <xdr:spPr>
        <a:xfrm>
          <a:off x="1952627" y="53682900"/>
          <a:ext cx="2238374" cy="899775"/>
        </a:xfrm>
        <a:prstGeom prst="rect">
          <a:avLst/>
        </a:prstGeom>
      </xdr:spPr>
    </xdr:pic>
    <xdr:clientData/>
  </xdr:twoCellAnchor>
  <xdr:twoCellAnchor editAs="oneCell">
    <xdr:from>
      <xdr:col>2</xdr:col>
      <xdr:colOff>38101</xdr:colOff>
      <xdr:row>66</xdr:row>
      <xdr:rowOff>209550</xdr:rowOff>
    </xdr:from>
    <xdr:to>
      <xdr:col>2</xdr:col>
      <xdr:colOff>2356044</xdr:colOff>
      <xdr:row>66</xdr:row>
      <xdr:rowOff>828675</xdr:rowOff>
    </xdr:to>
    <xdr:pic>
      <xdr:nvPicPr>
        <xdr:cNvPr id="44" name="Рисунок 43">
          <a:hlinkClick xmlns:r="http://schemas.openxmlformats.org/officeDocument/2006/relationships" r:id="rId137"/>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138" cstate="print">
          <a:extLst>
            <a:ext uri="{28A0092B-C50C-407E-A947-70E740481C1C}">
              <a14:useLocalDpi xmlns:a14="http://schemas.microsoft.com/office/drawing/2010/main" val="0"/>
            </a:ext>
          </a:extLst>
        </a:blip>
        <a:stretch>
          <a:fillRect/>
        </a:stretch>
      </xdr:blipFill>
      <xdr:spPr>
        <a:xfrm>
          <a:off x="1924051" y="54835425"/>
          <a:ext cx="2317943" cy="619125"/>
        </a:xfrm>
        <a:prstGeom prst="rect">
          <a:avLst/>
        </a:prstGeom>
      </xdr:spPr>
    </xdr:pic>
    <xdr:clientData/>
  </xdr:twoCellAnchor>
  <xdr:twoCellAnchor editAs="oneCell">
    <xdr:from>
      <xdr:col>2</xdr:col>
      <xdr:colOff>28575</xdr:colOff>
      <xdr:row>67</xdr:row>
      <xdr:rowOff>161926</xdr:rowOff>
    </xdr:from>
    <xdr:to>
      <xdr:col>2</xdr:col>
      <xdr:colOff>2358180</xdr:colOff>
      <xdr:row>67</xdr:row>
      <xdr:rowOff>876300</xdr:rowOff>
    </xdr:to>
    <xdr:pic>
      <xdr:nvPicPr>
        <xdr:cNvPr id="45" name="Рисунок 44">
          <a:hlinkClick xmlns:r="http://schemas.openxmlformats.org/officeDocument/2006/relationships" r:id="rId139"/>
          <a:extLst>
            <a:ext uri="{FF2B5EF4-FFF2-40B4-BE49-F238E27FC236}">
              <a16:creationId xmlns:a16="http://schemas.microsoft.com/office/drawing/2014/main" id="{00000000-0008-0000-0C00-00002D000000}"/>
            </a:ext>
          </a:extLst>
        </xdr:cNvPr>
        <xdr:cNvPicPr>
          <a:picLocks noChangeAspect="1"/>
        </xdr:cNvPicPr>
      </xdr:nvPicPr>
      <xdr:blipFill>
        <a:blip xmlns:r="http://schemas.openxmlformats.org/officeDocument/2006/relationships" r:embed="rId140" cstate="print">
          <a:extLst>
            <a:ext uri="{28A0092B-C50C-407E-A947-70E740481C1C}">
              <a14:useLocalDpi xmlns:a14="http://schemas.microsoft.com/office/drawing/2010/main" val="0"/>
            </a:ext>
          </a:extLst>
        </a:blip>
        <a:stretch>
          <a:fillRect/>
        </a:stretch>
      </xdr:blipFill>
      <xdr:spPr>
        <a:xfrm>
          <a:off x="1914525" y="55797451"/>
          <a:ext cx="2329605" cy="714374"/>
        </a:xfrm>
        <a:prstGeom prst="rect">
          <a:avLst/>
        </a:prstGeom>
      </xdr:spPr>
    </xdr:pic>
    <xdr:clientData/>
  </xdr:twoCellAnchor>
  <xdr:twoCellAnchor editAs="oneCell">
    <xdr:from>
      <xdr:col>1</xdr:col>
      <xdr:colOff>0</xdr:colOff>
      <xdr:row>64</xdr:row>
      <xdr:rowOff>0</xdr:rowOff>
    </xdr:from>
    <xdr:to>
      <xdr:col>1</xdr:col>
      <xdr:colOff>666750</xdr:colOff>
      <xdr:row>64</xdr:row>
      <xdr:rowOff>666750</xdr:rowOff>
    </xdr:to>
    <xdr:pic>
      <xdr:nvPicPr>
        <xdr:cNvPr id="147" name="Рисунок 146">
          <a:extLst>
            <a:ext uri="{FF2B5EF4-FFF2-40B4-BE49-F238E27FC236}">
              <a16:creationId xmlns:a16="http://schemas.microsoft.com/office/drawing/2014/main" id="{00000000-0008-0000-0C00-000093000000}"/>
            </a:ext>
          </a:extLst>
        </xdr:cNvPr>
        <xdr:cNvPicPr>
          <a:picLocks noChangeAspect="1"/>
        </xdr:cNvPicPr>
      </xdr:nvPicPr>
      <xdr:blipFill>
        <a:blip xmlns:r="http://schemas.openxmlformats.org/officeDocument/2006/relationships" r:embed="rId132" cstate="print">
          <a:extLst>
            <a:ext uri="{28A0092B-C50C-407E-A947-70E740481C1C}">
              <a14:useLocalDpi xmlns:a14="http://schemas.microsoft.com/office/drawing/2010/main" val="0"/>
            </a:ext>
          </a:extLst>
        </a:blip>
        <a:stretch>
          <a:fillRect/>
        </a:stretch>
      </xdr:blipFill>
      <xdr:spPr>
        <a:xfrm>
          <a:off x="38100" y="54625875"/>
          <a:ext cx="666750" cy="666750"/>
        </a:xfrm>
        <a:prstGeom prst="rect">
          <a:avLst/>
        </a:prstGeom>
      </xdr:spPr>
    </xdr:pic>
    <xdr:clientData/>
  </xdr:twoCellAnchor>
  <xdr:twoCellAnchor editAs="oneCell">
    <xdr:from>
      <xdr:col>2</xdr:col>
      <xdr:colOff>381000</xdr:colOff>
      <xdr:row>64</xdr:row>
      <xdr:rowOff>28575</xdr:rowOff>
    </xdr:from>
    <xdr:to>
      <xdr:col>2</xdr:col>
      <xdr:colOff>2047875</xdr:colOff>
      <xdr:row>64</xdr:row>
      <xdr:rowOff>1001904</xdr:rowOff>
    </xdr:to>
    <xdr:pic>
      <xdr:nvPicPr>
        <xdr:cNvPr id="46" name="Рисунок 45">
          <a:extLst>
            <a:ext uri="{FF2B5EF4-FFF2-40B4-BE49-F238E27FC236}">
              <a16:creationId xmlns:a16="http://schemas.microsoft.com/office/drawing/2014/main" id="{00000000-0008-0000-0C00-00002E000000}"/>
            </a:ext>
          </a:extLst>
        </xdr:cNvPr>
        <xdr:cNvPicPr>
          <a:picLocks noChangeAspect="1"/>
        </xdr:cNvPicPr>
      </xdr:nvPicPr>
      <xdr:blipFill>
        <a:blip xmlns:r="http://schemas.openxmlformats.org/officeDocument/2006/relationships" r:embed="rId141" cstate="print">
          <a:extLst>
            <a:ext uri="{28A0092B-C50C-407E-A947-70E740481C1C}">
              <a14:useLocalDpi xmlns:a14="http://schemas.microsoft.com/office/drawing/2010/main" val="0"/>
            </a:ext>
          </a:extLst>
        </a:blip>
        <a:stretch>
          <a:fillRect/>
        </a:stretch>
      </xdr:blipFill>
      <xdr:spPr>
        <a:xfrm>
          <a:off x="2266950" y="53644800"/>
          <a:ext cx="1666875" cy="973329"/>
        </a:xfrm>
        <a:prstGeom prst="rect">
          <a:avLst/>
        </a:prstGeom>
      </xdr:spPr>
    </xdr:pic>
    <xdr:clientData/>
  </xdr:twoCellAnchor>
  <xdr:twoCellAnchor editAs="oneCell">
    <xdr:from>
      <xdr:col>10</xdr:col>
      <xdr:colOff>66677</xdr:colOff>
      <xdr:row>64</xdr:row>
      <xdr:rowOff>381000</xdr:rowOff>
    </xdr:from>
    <xdr:to>
      <xdr:col>10</xdr:col>
      <xdr:colOff>794637</xdr:colOff>
      <xdr:row>64</xdr:row>
      <xdr:rowOff>609600</xdr:rowOff>
    </xdr:to>
    <xdr:pic>
      <xdr:nvPicPr>
        <xdr:cNvPr id="148" name="Рисунок 147">
          <a:extLst>
            <a:ext uri="{FF2B5EF4-FFF2-40B4-BE49-F238E27FC236}">
              <a16:creationId xmlns:a16="http://schemas.microsoft.com/office/drawing/2014/main" id="{00000000-0008-0000-0C00-000094000000}"/>
            </a:ext>
          </a:extLst>
        </xdr:cNvPr>
        <xdr:cNvPicPr>
          <a:picLocks noChangeAspect="1"/>
        </xdr:cNvPicPr>
      </xdr:nvPicPr>
      <xdr:blipFill>
        <a:blip xmlns:r="http://schemas.openxmlformats.org/officeDocument/2006/relationships" r:embed="rId128" cstate="print">
          <a:extLst>
            <a:ext uri="{28A0092B-C50C-407E-A947-70E740481C1C}">
              <a14:useLocalDpi xmlns:a14="http://schemas.microsoft.com/office/drawing/2010/main" val="0"/>
            </a:ext>
          </a:extLst>
        </a:blip>
        <a:stretch>
          <a:fillRect/>
        </a:stretch>
      </xdr:blipFill>
      <xdr:spPr>
        <a:xfrm>
          <a:off x="11610977" y="52987575"/>
          <a:ext cx="727960" cy="2286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799"/>
  <sheetViews>
    <sheetView zoomScale="90" zoomScaleNormal="90" workbookViewId="0">
      <pane ySplit="4" topLeftCell="A5" activePane="bottomLeft" state="frozen"/>
      <selection pane="bottomLeft" activeCell="K1" sqref="K1"/>
    </sheetView>
  </sheetViews>
  <sheetFormatPr defaultColWidth="8.85546875" defaultRowHeight="15"/>
  <cols>
    <col min="1" max="1" width="0.42578125" style="71" customWidth="1"/>
    <col min="2" max="2" width="12.7109375" customWidth="1"/>
    <col min="3" max="3" width="41.7109375" customWidth="1"/>
    <col min="4" max="4" width="27.7109375" customWidth="1"/>
    <col min="5" max="5" width="60.7109375" customWidth="1"/>
    <col min="6" max="7" width="15.7109375" customWidth="1"/>
    <col min="8" max="8" width="28.7109375" customWidth="1"/>
    <col min="9" max="9" width="0.42578125" style="71" customWidth="1"/>
  </cols>
  <sheetData>
    <row r="1" spans="2:8" ht="4.5" customHeight="1">
      <c r="B1" s="71"/>
      <c r="C1" s="71"/>
      <c r="D1" s="71"/>
      <c r="E1" s="71"/>
      <c r="F1" s="71"/>
      <c r="G1" s="71"/>
      <c r="H1" s="71"/>
    </row>
    <row r="2" spans="2:8" ht="33" customHeight="1">
      <c r="B2" s="19"/>
      <c r="C2" s="19"/>
      <c r="D2" s="19"/>
      <c r="E2" s="19"/>
      <c r="F2" s="119"/>
      <c r="G2" s="120"/>
      <c r="H2" s="147">
        <v>45895</v>
      </c>
    </row>
    <row r="3" spans="2:8" ht="33" customHeight="1">
      <c r="B3" s="20"/>
      <c r="C3" s="20"/>
      <c r="D3" s="20"/>
      <c r="E3" s="20"/>
      <c r="F3" s="119" t="s">
        <v>2795</v>
      </c>
      <c r="G3" s="120" t="s">
        <v>2796</v>
      </c>
      <c r="H3" s="147"/>
    </row>
    <row r="4" spans="2:8">
      <c r="B4" s="114" t="s">
        <v>2389</v>
      </c>
      <c r="C4" s="114" t="s">
        <v>2390</v>
      </c>
      <c r="D4" s="114" t="s">
        <v>2391</v>
      </c>
      <c r="E4" s="114" t="s">
        <v>2392</v>
      </c>
      <c r="F4" s="114" t="s">
        <v>354</v>
      </c>
      <c r="G4" s="114" t="s">
        <v>1828</v>
      </c>
      <c r="H4" s="114" t="s">
        <v>2393</v>
      </c>
    </row>
    <row r="5" spans="2:8" ht="15" customHeight="1">
      <c r="B5" s="110" t="s">
        <v>645</v>
      </c>
      <c r="C5" s="110" t="s">
        <v>620</v>
      </c>
      <c r="D5" s="111" t="s">
        <v>646</v>
      </c>
      <c r="E5" s="110" t="s">
        <v>647</v>
      </c>
      <c r="F5" s="112">
        <f>ROUND(G5*0.72,0)</f>
        <v>504</v>
      </c>
      <c r="G5" s="112">
        <v>700</v>
      </c>
      <c r="H5" s="108"/>
    </row>
    <row r="6" spans="2:8" ht="15" customHeight="1">
      <c r="B6" s="110" t="s">
        <v>648</v>
      </c>
      <c r="C6" s="110" t="s">
        <v>621</v>
      </c>
      <c r="D6" s="111" t="s">
        <v>646</v>
      </c>
      <c r="E6" s="110" t="s">
        <v>649</v>
      </c>
      <c r="F6" s="112">
        <f>ROUND(G6*0.72,0)</f>
        <v>504</v>
      </c>
      <c r="G6" s="112">
        <v>700</v>
      </c>
      <c r="H6" s="108"/>
    </row>
    <row r="7" spans="2:8" ht="15" customHeight="1">
      <c r="B7" s="110" t="s">
        <v>650</v>
      </c>
      <c r="C7" s="110" t="s">
        <v>651</v>
      </c>
      <c r="D7" s="111" t="s">
        <v>646</v>
      </c>
      <c r="E7" s="110" t="s">
        <v>2095</v>
      </c>
      <c r="F7" s="112">
        <f>G7*0.72</f>
        <v>26.855999999999998</v>
      </c>
      <c r="G7" s="112">
        <v>37.299999999999997</v>
      </c>
      <c r="H7" s="109"/>
    </row>
    <row r="8" spans="2:8" ht="15" customHeight="1">
      <c r="B8" s="110" t="s">
        <v>652</v>
      </c>
      <c r="C8" s="110" t="s">
        <v>653</v>
      </c>
      <c r="D8" s="111" t="s">
        <v>646</v>
      </c>
      <c r="E8" s="110" t="s">
        <v>2096</v>
      </c>
      <c r="F8" s="112">
        <f t="shared" ref="F8:F28" si="0">G8*0.72</f>
        <v>26.855999999999998</v>
      </c>
      <c r="G8" s="112">
        <v>37.299999999999997</v>
      </c>
      <c r="H8" s="109"/>
    </row>
    <row r="9" spans="2:8" ht="15" customHeight="1">
      <c r="B9" s="110" t="s">
        <v>654</v>
      </c>
      <c r="C9" s="110" t="s">
        <v>655</v>
      </c>
      <c r="D9" s="111" t="s">
        <v>646</v>
      </c>
      <c r="E9" s="110" t="s">
        <v>2097</v>
      </c>
      <c r="F9" s="112">
        <f t="shared" si="0"/>
        <v>26.855999999999998</v>
      </c>
      <c r="G9" s="112">
        <v>37.299999999999997</v>
      </c>
      <c r="H9" s="109"/>
    </row>
    <row r="10" spans="2:8" ht="15" customHeight="1">
      <c r="B10" s="110" t="s">
        <v>656</v>
      </c>
      <c r="C10" s="110" t="s">
        <v>657</v>
      </c>
      <c r="D10" s="111" t="s">
        <v>646</v>
      </c>
      <c r="E10" s="110" t="s">
        <v>2098</v>
      </c>
      <c r="F10" s="112">
        <f t="shared" si="0"/>
        <v>26.855999999999998</v>
      </c>
      <c r="G10" s="112">
        <v>37.299999999999997</v>
      </c>
      <c r="H10" s="109"/>
    </row>
    <row r="11" spans="2:8" ht="15" customHeight="1">
      <c r="B11" s="110" t="s">
        <v>658</v>
      </c>
      <c r="C11" s="110" t="s">
        <v>106</v>
      </c>
      <c r="D11" s="111" t="s">
        <v>646</v>
      </c>
      <c r="E11" s="110" t="s">
        <v>2099</v>
      </c>
      <c r="F11" s="112">
        <f t="shared" si="0"/>
        <v>30.815999999999995</v>
      </c>
      <c r="G11" s="112">
        <v>42.8</v>
      </c>
      <c r="H11" s="109"/>
    </row>
    <row r="12" spans="2:8" ht="15" customHeight="1">
      <c r="B12" s="110" t="s">
        <v>659</v>
      </c>
      <c r="C12" s="110" t="s">
        <v>660</v>
      </c>
      <c r="D12" s="111" t="s">
        <v>646</v>
      </c>
      <c r="E12" s="110" t="s">
        <v>661</v>
      </c>
      <c r="F12" s="112">
        <f t="shared" si="0"/>
        <v>26.855999999999998</v>
      </c>
      <c r="G12" s="112">
        <v>37.299999999999997</v>
      </c>
      <c r="H12" s="109"/>
    </row>
    <row r="13" spans="2:8" ht="15" customHeight="1">
      <c r="B13" s="110" t="s">
        <v>662</v>
      </c>
      <c r="C13" s="110" t="s">
        <v>663</v>
      </c>
      <c r="D13" s="111" t="s">
        <v>646</v>
      </c>
      <c r="E13" s="110" t="s">
        <v>2100</v>
      </c>
      <c r="F13" s="112">
        <f t="shared" si="0"/>
        <v>26.855999999999998</v>
      </c>
      <c r="G13" s="112">
        <v>37.299999999999997</v>
      </c>
      <c r="H13" s="109"/>
    </row>
    <row r="14" spans="2:8" ht="15" customHeight="1">
      <c r="B14" s="110" t="s">
        <v>664</v>
      </c>
      <c r="C14" s="110" t="s">
        <v>665</v>
      </c>
      <c r="D14" s="111" t="s">
        <v>646</v>
      </c>
      <c r="E14" s="110" t="s">
        <v>2101</v>
      </c>
      <c r="F14" s="112">
        <f t="shared" si="0"/>
        <v>26.855999999999998</v>
      </c>
      <c r="G14" s="112">
        <v>37.299999999999997</v>
      </c>
      <c r="H14" s="109"/>
    </row>
    <row r="15" spans="2:8" ht="15" customHeight="1">
      <c r="B15" s="110" t="s">
        <v>666</v>
      </c>
      <c r="C15" s="110" t="s">
        <v>97</v>
      </c>
      <c r="D15" s="111" t="s">
        <v>646</v>
      </c>
      <c r="E15" s="110" t="s">
        <v>667</v>
      </c>
      <c r="F15" s="112">
        <f t="shared" si="0"/>
        <v>26.855999999999998</v>
      </c>
      <c r="G15" s="112">
        <v>37.299999999999997</v>
      </c>
      <c r="H15" s="109"/>
    </row>
    <row r="16" spans="2:8" ht="15" customHeight="1">
      <c r="B16" s="110" t="s">
        <v>668</v>
      </c>
      <c r="C16" s="110" t="s">
        <v>669</v>
      </c>
      <c r="D16" s="111" t="s">
        <v>646</v>
      </c>
      <c r="E16" s="110" t="s">
        <v>670</v>
      </c>
      <c r="F16" s="112">
        <f t="shared" si="0"/>
        <v>29.735999999999997</v>
      </c>
      <c r="G16" s="112">
        <v>41.3</v>
      </c>
      <c r="H16" s="109"/>
    </row>
    <row r="17" spans="2:8" ht="15" customHeight="1">
      <c r="B17" s="110" t="s">
        <v>671</v>
      </c>
      <c r="C17" s="110" t="s">
        <v>98</v>
      </c>
      <c r="D17" s="111" t="s">
        <v>646</v>
      </c>
      <c r="E17" s="110" t="s">
        <v>672</v>
      </c>
      <c r="F17" s="112">
        <f t="shared" si="0"/>
        <v>26.855999999999998</v>
      </c>
      <c r="G17" s="112">
        <v>37.299999999999997</v>
      </c>
      <c r="H17" s="109"/>
    </row>
    <row r="18" spans="2:8" ht="15" customHeight="1">
      <c r="B18" s="110" t="s">
        <v>673</v>
      </c>
      <c r="C18" s="110" t="s">
        <v>674</v>
      </c>
      <c r="D18" s="111" t="s">
        <v>646</v>
      </c>
      <c r="E18" s="110" t="s">
        <v>2102</v>
      </c>
      <c r="F18" s="112">
        <f t="shared" si="0"/>
        <v>26.064</v>
      </c>
      <c r="G18" s="112">
        <v>36.200000000000003</v>
      </c>
      <c r="H18" s="109"/>
    </row>
    <row r="19" spans="2:8" ht="15" customHeight="1">
      <c r="B19" s="110" t="s">
        <v>675</v>
      </c>
      <c r="C19" s="110" t="s">
        <v>676</v>
      </c>
      <c r="D19" s="111" t="s">
        <v>646</v>
      </c>
      <c r="E19" s="110" t="s">
        <v>2103</v>
      </c>
      <c r="F19" s="112">
        <f t="shared" si="0"/>
        <v>82.655999999999992</v>
      </c>
      <c r="G19" s="112">
        <v>114.8</v>
      </c>
      <c r="H19" s="109"/>
    </row>
    <row r="20" spans="2:8" ht="15" customHeight="1">
      <c r="B20" s="110" t="s">
        <v>677</v>
      </c>
      <c r="C20" s="110" t="s">
        <v>678</v>
      </c>
      <c r="D20" s="111" t="s">
        <v>646</v>
      </c>
      <c r="E20" s="110" t="s">
        <v>2104</v>
      </c>
      <c r="F20" s="112">
        <f t="shared" si="0"/>
        <v>82.655999999999992</v>
      </c>
      <c r="G20" s="112">
        <v>114.8</v>
      </c>
      <c r="H20" s="109"/>
    </row>
    <row r="21" spans="2:8" ht="15" customHeight="1">
      <c r="B21" s="110" t="s">
        <v>679</v>
      </c>
      <c r="C21" s="110" t="s">
        <v>680</v>
      </c>
      <c r="D21" s="111" t="s">
        <v>646</v>
      </c>
      <c r="E21" s="110" t="s">
        <v>2105</v>
      </c>
      <c r="F21" s="112">
        <f t="shared" si="0"/>
        <v>81.791999999999987</v>
      </c>
      <c r="G21" s="112">
        <v>113.6</v>
      </c>
      <c r="H21" s="109"/>
    </row>
    <row r="22" spans="2:8" ht="15" customHeight="1">
      <c r="B22" s="110" t="s">
        <v>681</v>
      </c>
      <c r="C22" s="110" t="s">
        <v>682</v>
      </c>
      <c r="D22" s="111" t="s">
        <v>646</v>
      </c>
      <c r="E22" s="110" t="s">
        <v>2106</v>
      </c>
      <c r="F22" s="112">
        <f t="shared" si="0"/>
        <v>81.791999999999987</v>
      </c>
      <c r="G22" s="112">
        <v>113.6</v>
      </c>
      <c r="H22" s="109"/>
    </row>
    <row r="23" spans="2:8" ht="15" customHeight="1">
      <c r="B23" s="110" t="s">
        <v>683</v>
      </c>
      <c r="C23" s="110" t="s">
        <v>684</v>
      </c>
      <c r="D23" s="111" t="s">
        <v>646</v>
      </c>
      <c r="E23" s="110" t="s">
        <v>2107</v>
      </c>
      <c r="F23" s="112">
        <f t="shared" si="0"/>
        <v>81.791999999999987</v>
      </c>
      <c r="G23" s="112">
        <v>113.6</v>
      </c>
      <c r="H23" s="109"/>
    </row>
    <row r="24" spans="2:8" ht="15" customHeight="1">
      <c r="B24" s="110" t="s">
        <v>685</v>
      </c>
      <c r="C24" s="110" t="s">
        <v>686</v>
      </c>
      <c r="D24" s="111" t="s">
        <v>646</v>
      </c>
      <c r="E24" s="110" t="s">
        <v>2108</v>
      </c>
      <c r="F24" s="112">
        <f t="shared" si="0"/>
        <v>81.791999999999987</v>
      </c>
      <c r="G24" s="112">
        <v>113.6</v>
      </c>
      <c r="H24" s="109"/>
    </row>
    <row r="25" spans="2:8" ht="15" customHeight="1">
      <c r="B25" s="110" t="s">
        <v>687</v>
      </c>
      <c r="C25" s="110" t="s">
        <v>688</v>
      </c>
      <c r="D25" s="111" t="s">
        <v>646</v>
      </c>
      <c r="E25" s="110" t="s">
        <v>2109</v>
      </c>
      <c r="F25" s="112">
        <f t="shared" si="0"/>
        <v>85.536000000000001</v>
      </c>
      <c r="G25" s="112">
        <v>118.8</v>
      </c>
      <c r="H25" s="109"/>
    </row>
    <row r="26" spans="2:8" ht="15" customHeight="1">
      <c r="B26" s="110" t="s">
        <v>689</v>
      </c>
      <c r="C26" s="110" t="s">
        <v>690</v>
      </c>
      <c r="D26" s="111" t="s">
        <v>646</v>
      </c>
      <c r="E26" s="110" t="s">
        <v>2110</v>
      </c>
      <c r="F26" s="112">
        <f t="shared" si="0"/>
        <v>85.536000000000001</v>
      </c>
      <c r="G26" s="112">
        <v>118.8</v>
      </c>
      <c r="H26" s="109"/>
    </row>
    <row r="27" spans="2:8" ht="15" customHeight="1">
      <c r="B27" s="110" t="s">
        <v>691</v>
      </c>
      <c r="C27" s="110" t="s">
        <v>692</v>
      </c>
      <c r="D27" s="111" t="s">
        <v>646</v>
      </c>
      <c r="E27" s="110" t="s">
        <v>2111</v>
      </c>
      <c r="F27" s="112">
        <f t="shared" si="0"/>
        <v>85.536000000000001</v>
      </c>
      <c r="G27" s="112">
        <v>118.8</v>
      </c>
      <c r="H27" s="109"/>
    </row>
    <row r="28" spans="2:8" ht="15" customHeight="1">
      <c r="B28" s="110" t="s">
        <v>693</v>
      </c>
      <c r="C28" s="110" t="s">
        <v>694</v>
      </c>
      <c r="D28" s="111" t="s">
        <v>646</v>
      </c>
      <c r="E28" s="110" t="s">
        <v>2112</v>
      </c>
      <c r="F28" s="112">
        <f t="shared" si="0"/>
        <v>85.536000000000001</v>
      </c>
      <c r="G28" s="112">
        <v>118.8</v>
      </c>
      <c r="H28" s="109"/>
    </row>
    <row r="29" spans="2:8" ht="15" customHeight="1">
      <c r="B29" s="110" t="s">
        <v>2722</v>
      </c>
      <c r="C29" s="110" t="s">
        <v>2720</v>
      </c>
      <c r="D29" s="111" t="s">
        <v>646</v>
      </c>
      <c r="E29" s="110" t="s">
        <v>2724</v>
      </c>
      <c r="F29" s="112">
        <f t="shared" ref="F29:F30" si="1">G29*0.72</f>
        <v>59.76</v>
      </c>
      <c r="G29" s="112">
        <v>83</v>
      </c>
      <c r="H29" s="115" t="s">
        <v>2451</v>
      </c>
    </row>
    <row r="30" spans="2:8" ht="15" customHeight="1">
      <c r="B30" s="110" t="s">
        <v>2723</v>
      </c>
      <c r="C30" s="110" t="s">
        <v>2721</v>
      </c>
      <c r="D30" s="111" t="s">
        <v>646</v>
      </c>
      <c r="E30" s="110" t="s">
        <v>2725</v>
      </c>
      <c r="F30" s="112">
        <f t="shared" si="1"/>
        <v>60.48</v>
      </c>
      <c r="G30" s="112">
        <v>84</v>
      </c>
      <c r="H30" s="115" t="s">
        <v>2451</v>
      </c>
    </row>
    <row r="31" spans="2:8" ht="15" customHeight="1">
      <c r="B31" s="110" t="s">
        <v>3017</v>
      </c>
      <c r="C31" s="110" t="s">
        <v>3014</v>
      </c>
      <c r="D31" s="111" t="s">
        <v>646</v>
      </c>
      <c r="E31" s="110" t="s">
        <v>3062</v>
      </c>
      <c r="F31" s="112">
        <f t="shared" ref="F31:F36" si="2">G31*0.72</f>
        <v>43.199999999999996</v>
      </c>
      <c r="G31" s="112">
        <v>60</v>
      </c>
      <c r="H31" s="115" t="s">
        <v>2451</v>
      </c>
    </row>
    <row r="32" spans="2:8" ht="15" customHeight="1">
      <c r="B32" s="110" t="s">
        <v>3056</v>
      </c>
      <c r="C32" s="110" t="s">
        <v>3052</v>
      </c>
      <c r="D32" s="111" t="s">
        <v>646</v>
      </c>
      <c r="E32" s="110" t="s">
        <v>3061</v>
      </c>
      <c r="F32" s="112">
        <f t="shared" ref="F32:F35" si="3">G32*0.72</f>
        <v>86.399999999999991</v>
      </c>
      <c r="G32" s="112">
        <v>120</v>
      </c>
      <c r="H32" s="115" t="s">
        <v>2451</v>
      </c>
    </row>
    <row r="33" spans="2:8" ht="15" customHeight="1">
      <c r="B33" s="110" t="s">
        <v>3057</v>
      </c>
      <c r="C33" s="110" t="s">
        <v>3053</v>
      </c>
      <c r="D33" s="111" t="s">
        <v>646</v>
      </c>
      <c r="E33" s="110" t="s">
        <v>3060</v>
      </c>
      <c r="F33" s="112">
        <f t="shared" si="3"/>
        <v>136.79999999999998</v>
      </c>
      <c r="G33" s="112">
        <v>190</v>
      </c>
      <c r="H33" s="115" t="s">
        <v>2451</v>
      </c>
    </row>
    <row r="34" spans="2:8" ht="15" customHeight="1">
      <c r="B34" s="110" t="s">
        <v>3058</v>
      </c>
      <c r="C34" s="110" t="s">
        <v>3055</v>
      </c>
      <c r="D34" s="111" t="s">
        <v>646</v>
      </c>
      <c r="E34" s="110" t="s">
        <v>3059</v>
      </c>
      <c r="F34" s="112">
        <f t="shared" si="3"/>
        <v>61.199999999999996</v>
      </c>
      <c r="G34" s="112">
        <v>85</v>
      </c>
      <c r="H34" s="115" t="s">
        <v>2451</v>
      </c>
    </row>
    <row r="35" spans="2:8" ht="15" customHeight="1">
      <c r="B35" s="110" t="s">
        <v>3063</v>
      </c>
      <c r="C35" s="110" t="s">
        <v>3054</v>
      </c>
      <c r="D35" s="111" t="s">
        <v>646</v>
      </c>
      <c r="E35" s="110" t="s">
        <v>3064</v>
      </c>
      <c r="F35" s="112">
        <f t="shared" si="3"/>
        <v>61.199999999999996</v>
      </c>
      <c r="G35" s="112">
        <v>85</v>
      </c>
      <c r="H35" s="115" t="s">
        <v>2451</v>
      </c>
    </row>
    <row r="36" spans="2:8" ht="15" customHeight="1">
      <c r="B36" s="110" t="s">
        <v>3015</v>
      </c>
      <c r="C36" s="110" t="s">
        <v>3013</v>
      </c>
      <c r="D36" s="111" t="s">
        <v>646</v>
      </c>
      <c r="E36" s="110" t="s">
        <v>3016</v>
      </c>
      <c r="F36" s="112">
        <f t="shared" si="2"/>
        <v>71.28</v>
      </c>
      <c r="G36" s="112">
        <v>99</v>
      </c>
      <c r="H36" s="115" t="s">
        <v>2451</v>
      </c>
    </row>
    <row r="37" spans="2:8" ht="15" customHeight="1">
      <c r="B37" s="110" t="s">
        <v>2799</v>
      </c>
      <c r="C37" s="110" t="s">
        <v>2798</v>
      </c>
      <c r="D37" s="111" t="s">
        <v>646</v>
      </c>
      <c r="E37" s="110" t="s">
        <v>2800</v>
      </c>
      <c r="F37" s="112">
        <f t="shared" ref="F37" si="4">G37*0.72</f>
        <v>44.423999999999999</v>
      </c>
      <c r="G37" s="112">
        <v>61.7</v>
      </c>
      <c r="H37" s="115" t="s">
        <v>2451</v>
      </c>
    </row>
    <row r="38" spans="2:8" ht="15" customHeight="1">
      <c r="B38" s="110" t="s">
        <v>695</v>
      </c>
      <c r="C38" s="110" t="s">
        <v>117</v>
      </c>
      <c r="D38" s="111" t="s">
        <v>646</v>
      </c>
      <c r="E38" s="110" t="s">
        <v>2113</v>
      </c>
      <c r="F38" s="130">
        <f>ROUND(G38*0.72,2)</f>
        <v>75.599999999999994</v>
      </c>
      <c r="G38" s="130">
        <v>105</v>
      </c>
      <c r="H38" s="109"/>
    </row>
    <row r="39" spans="2:8" ht="15" customHeight="1">
      <c r="B39" s="110" t="s">
        <v>3089</v>
      </c>
      <c r="C39" s="110" t="s">
        <v>3050</v>
      </c>
      <c r="D39" s="111" t="s">
        <v>646</v>
      </c>
      <c r="E39" s="110" t="s">
        <v>3051</v>
      </c>
      <c r="F39" s="112">
        <f>ROUND(G39*0.72,0)</f>
        <v>763</v>
      </c>
      <c r="G39" s="112">
        <v>1060</v>
      </c>
      <c r="H39" s="115" t="s">
        <v>2451</v>
      </c>
    </row>
    <row r="40" spans="2:8" ht="15" customHeight="1">
      <c r="B40" s="110" t="s">
        <v>696</v>
      </c>
      <c r="C40" s="110" t="s">
        <v>118</v>
      </c>
      <c r="D40" s="111" t="s">
        <v>646</v>
      </c>
      <c r="E40" s="110" t="s">
        <v>2114</v>
      </c>
      <c r="F40" s="112">
        <f>ROUND(G40*0.72,0)</f>
        <v>763</v>
      </c>
      <c r="G40" s="112">
        <v>1060</v>
      </c>
      <c r="H40" s="109"/>
    </row>
    <row r="41" spans="2:8" ht="15" customHeight="1">
      <c r="B41" s="110" t="s">
        <v>697</v>
      </c>
      <c r="C41" s="110" t="s">
        <v>96</v>
      </c>
      <c r="D41" s="111" t="s">
        <v>646</v>
      </c>
      <c r="E41" s="110" t="s">
        <v>2115</v>
      </c>
      <c r="F41" s="112">
        <f t="shared" ref="F41:F50" si="5">G41*0.72</f>
        <v>46.151999999999994</v>
      </c>
      <c r="G41" s="112">
        <v>64.099999999999994</v>
      </c>
      <c r="H41" s="109"/>
    </row>
    <row r="42" spans="2:8" ht="15" customHeight="1">
      <c r="B42" s="110" t="s">
        <v>698</v>
      </c>
      <c r="C42" s="110" t="s">
        <v>107</v>
      </c>
      <c r="D42" s="111" t="s">
        <v>646</v>
      </c>
      <c r="E42" s="110" t="s">
        <v>2116</v>
      </c>
      <c r="F42" s="112">
        <f t="shared" si="5"/>
        <v>29.735999999999997</v>
      </c>
      <c r="G42" s="112">
        <v>41.3</v>
      </c>
      <c r="H42" s="109"/>
    </row>
    <row r="43" spans="2:8" ht="15" customHeight="1">
      <c r="B43" s="110" t="s">
        <v>699</v>
      </c>
      <c r="C43" s="110" t="s">
        <v>265</v>
      </c>
      <c r="D43" s="111" t="s">
        <v>646</v>
      </c>
      <c r="E43" s="110" t="s">
        <v>700</v>
      </c>
      <c r="F43" s="112">
        <f t="shared" si="5"/>
        <v>34.631999999999998</v>
      </c>
      <c r="G43" s="112">
        <v>48.1</v>
      </c>
      <c r="H43" s="108"/>
    </row>
    <row r="44" spans="2:8" ht="15" customHeight="1">
      <c r="B44" s="110" t="s">
        <v>701</v>
      </c>
      <c r="C44" s="110" t="s">
        <v>702</v>
      </c>
      <c r="D44" s="111" t="s">
        <v>646</v>
      </c>
      <c r="E44" s="110" t="s">
        <v>2117</v>
      </c>
      <c r="F44" s="112">
        <f t="shared" si="5"/>
        <v>32.616</v>
      </c>
      <c r="G44" s="112">
        <v>45.3</v>
      </c>
      <c r="H44" s="108"/>
    </row>
    <row r="45" spans="2:8" ht="15" customHeight="1">
      <c r="B45" s="110" t="s">
        <v>703</v>
      </c>
      <c r="C45" s="110" t="s">
        <v>704</v>
      </c>
      <c r="D45" s="111" t="s">
        <v>646</v>
      </c>
      <c r="E45" s="110" t="s">
        <v>2118</v>
      </c>
      <c r="F45" s="112">
        <f t="shared" si="5"/>
        <v>32.616</v>
      </c>
      <c r="G45" s="112">
        <v>45.3</v>
      </c>
      <c r="H45" s="108"/>
    </row>
    <row r="46" spans="2:8" ht="15" customHeight="1">
      <c r="B46" s="110" t="s">
        <v>705</v>
      </c>
      <c r="C46" s="110" t="s">
        <v>706</v>
      </c>
      <c r="D46" s="111" t="s">
        <v>646</v>
      </c>
      <c r="E46" s="110" t="s">
        <v>2119</v>
      </c>
      <c r="F46" s="112">
        <f t="shared" si="5"/>
        <v>31.751999999999999</v>
      </c>
      <c r="G46" s="112">
        <v>44.1</v>
      </c>
      <c r="H46" s="108"/>
    </row>
    <row r="47" spans="2:8" ht="15" customHeight="1">
      <c r="B47" s="110" t="s">
        <v>707</v>
      </c>
      <c r="C47" s="110" t="s">
        <v>708</v>
      </c>
      <c r="D47" s="111" t="s">
        <v>646</v>
      </c>
      <c r="E47" s="110" t="s">
        <v>709</v>
      </c>
      <c r="F47" s="112">
        <f t="shared" si="5"/>
        <v>88.415999999999997</v>
      </c>
      <c r="G47" s="112">
        <v>122.8</v>
      </c>
      <c r="H47" s="108"/>
    </row>
    <row r="48" spans="2:8" ht="15" customHeight="1">
      <c r="B48" s="110" t="s">
        <v>710</v>
      </c>
      <c r="C48" s="110" t="s">
        <v>711</v>
      </c>
      <c r="D48" s="111" t="s">
        <v>646</v>
      </c>
      <c r="E48" s="110" t="s">
        <v>712</v>
      </c>
      <c r="F48" s="112">
        <f t="shared" si="5"/>
        <v>88.415999999999997</v>
      </c>
      <c r="G48" s="112">
        <v>122.8</v>
      </c>
      <c r="H48" s="108"/>
    </row>
    <row r="49" spans="2:8" ht="15" customHeight="1">
      <c r="B49" s="110" t="s">
        <v>713</v>
      </c>
      <c r="C49" s="110" t="s">
        <v>714</v>
      </c>
      <c r="D49" s="111" t="s">
        <v>646</v>
      </c>
      <c r="E49" s="110" t="s">
        <v>715</v>
      </c>
      <c r="F49" s="112">
        <f t="shared" si="5"/>
        <v>88.415999999999997</v>
      </c>
      <c r="G49" s="112">
        <v>122.8</v>
      </c>
      <c r="H49" s="108"/>
    </row>
    <row r="50" spans="2:8" ht="15" customHeight="1">
      <c r="B50" s="110" t="s">
        <v>716</v>
      </c>
      <c r="C50" s="110" t="s">
        <v>717</v>
      </c>
      <c r="D50" s="111" t="s">
        <v>646</v>
      </c>
      <c r="E50" s="110" t="s">
        <v>718</v>
      </c>
      <c r="F50" s="112">
        <f t="shared" si="5"/>
        <v>88.415999999999997</v>
      </c>
      <c r="G50" s="112">
        <v>122.8</v>
      </c>
      <c r="H50" s="108"/>
    </row>
    <row r="51" spans="2:8" ht="15" customHeight="1">
      <c r="B51" s="110" t="s">
        <v>719</v>
      </c>
      <c r="C51" s="110" t="s">
        <v>115</v>
      </c>
      <c r="D51" s="111" t="s">
        <v>646</v>
      </c>
      <c r="E51" s="110" t="s">
        <v>2120</v>
      </c>
      <c r="F51" s="112">
        <f>ROUND(G51*0.72,0)</f>
        <v>389</v>
      </c>
      <c r="G51" s="112">
        <v>540</v>
      </c>
      <c r="H51" s="108"/>
    </row>
    <row r="52" spans="2:8" ht="15" customHeight="1">
      <c r="B52" s="110" t="s">
        <v>720</v>
      </c>
      <c r="C52" s="110" t="s">
        <v>116</v>
      </c>
      <c r="D52" s="111" t="s">
        <v>646</v>
      </c>
      <c r="E52" s="110" t="s">
        <v>2121</v>
      </c>
      <c r="F52" s="112">
        <f>ROUND(G52*0.72,0)</f>
        <v>540</v>
      </c>
      <c r="G52" s="112">
        <v>750</v>
      </c>
      <c r="H52" s="108"/>
    </row>
    <row r="53" spans="2:8" ht="15" customHeight="1">
      <c r="B53" s="110" t="s">
        <v>721</v>
      </c>
      <c r="C53" s="110" t="s">
        <v>102</v>
      </c>
      <c r="D53" s="111" t="s">
        <v>646</v>
      </c>
      <c r="E53" s="110" t="s">
        <v>722</v>
      </c>
      <c r="F53" s="112">
        <f t="shared" ref="F53:F66" si="6">G53*0.72</f>
        <v>78.911999999999992</v>
      </c>
      <c r="G53" s="112">
        <v>109.6</v>
      </c>
      <c r="H53" s="108"/>
    </row>
    <row r="54" spans="2:8" ht="15" customHeight="1">
      <c r="B54" s="110" t="s">
        <v>723</v>
      </c>
      <c r="C54" s="110" t="s">
        <v>103</v>
      </c>
      <c r="D54" s="111" t="s">
        <v>646</v>
      </c>
      <c r="E54" s="110" t="s">
        <v>724</v>
      </c>
      <c r="F54" s="112">
        <f t="shared" si="6"/>
        <v>73.08</v>
      </c>
      <c r="G54" s="112">
        <v>101.5</v>
      </c>
      <c r="H54" s="108"/>
    </row>
    <row r="55" spans="2:8" ht="15" customHeight="1">
      <c r="B55" s="110" t="s">
        <v>725</v>
      </c>
      <c r="C55" s="110" t="s">
        <v>108</v>
      </c>
      <c r="D55" s="111" t="s">
        <v>646</v>
      </c>
      <c r="E55" s="110" t="s">
        <v>726</v>
      </c>
      <c r="F55" s="112">
        <f t="shared" si="6"/>
        <v>73.08</v>
      </c>
      <c r="G55" s="112">
        <v>101.5</v>
      </c>
      <c r="H55" s="109"/>
    </row>
    <row r="56" spans="2:8" ht="15" customHeight="1">
      <c r="B56" s="110" t="s">
        <v>727</v>
      </c>
      <c r="C56" s="110" t="s">
        <v>728</v>
      </c>
      <c r="D56" s="111" t="s">
        <v>646</v>
      </c>
      <c r="E56" s="110" t="s">
        <v>729</v>
      </c>
      <c r="F56" s="112">
        <f t="shared" si="6"/>
        <v>150.12</v>
      </c>
      <c r="G56" s="112">
        <v>208.5</v>
      </c>
      <c r="H56" s="109"/>
    </row>
    <row r="57" spans="2:8" ht="15" customHeight="1">
      <c r="B57" s="110" t="s">
        <v>730</v>
      </c>
      <c r="C57" s="110" t="s">
        <v>731</v>
      </c>
      <c r="D57" s="111" t="s">
        <v>646</v>
      </c>
      <c r="E57" s="110" t="s">
        <v>732</v>
      </c>
      <c r="F57" s="112">
        <f t="shared" si="6"/>
        <v>150.12</v>
      </c>
      <c r="G57" s="112">
        <v>208.5</v>
      </c>
      <c r="H57" s="109"/>
    </row>
    <row r="58" spans="2:8" ht="15" customHeight="1">
      <c r="B58" s="110" t="s">
        <v>733</v>
      </c>
      <c r="C58" s="110" t="s">
        <v>734</v>
      </c>
      <c r="D58" s="111" t="s">
        <v>646</v>
      </c>
      <c r="E58" s="110" t="s">
        <v>735</v>
      </c>
      <c r="F58" s="112">
        <f t="shared" si="6"/>
        <v>150.12</v>
      </c>
      <c r="G58" s="112">
        <v>208.5</v>
      </c>
      <c r="H58" s="109"/>
    </row>
    <row r="59" spans="2:8" ht="15" customHeight="1">
      <c r="B59" s="110" t="s">
        <v>736</v>
      </c>
      <c r="C59" s="110" t="s">
        <v>737</v>
      </c>
      <c r="D59" s="111" t="s">
        <v>646</v>
      </c>
      <c r="E59" s="110" t="s">
        <v>738</v>
      </c>
      <c r="F59" s="112">
        <f t="shared" si="6"/>
        <v>150.12</v>
      </c>
      <c r="G59" s="112">
        <v>208.5</v>
      </c>
      <c r="H59" s="109"/>
    </row>
    <row r="60" spans="2:8" ht="15" customHeight="1">
      <c r="B60" s="110" t="s">
        <v>739</v>
      </c>
      <c r="C60" s="110" t="s">
        <v>740</v>
      </c>
      <c r="D60" s="111" t="s">
        <v>646</v>
      </c>
      <c r="E60" s="110" t="s">
        <v>741</v>
      </c>
      <c r="F60" s="112">
        <f t="shared" si="6"/>
        <v>41.616</v>
      </c>
      <c r="G60" s="112">
        <v>57.8</v>
      </c>
      <c r="H60" s="108"/>
    </row>
    <row r="61" spans="2:8" ht="15" customHeight="1">
      <c r="B61" s="110" t="s">
        <v>742</v>
      </c>
      <c r="C61" s="110" t="s">
        <v>743</v>
      </c>
      <c r="D61" s="111" t="s">
        <v>646</v>
      </c>
      <c r="E61" s="110" t="s">
        <v>744</v>
      </c>
      <c r="F61" s="112">
        <f t="shared" si="6"/>
        <v>41.616</v>
      </c>
      <c r="G61" s="112">
        <v>57.8</v>
      </c>
      <c r="H61" s="108"/>
    </row>
    <row r="62" spans="2:8" ht="15" customHeight="1">
      <c r="B62" s="110" t="s">
        <v>745</v>
      </c>
      <c r="C62" s="110" t="s">
        <v>746</v>
      </c>
      <c r="D62" s="111" t="s">
        <v>646</v>
      </c>
      <c r="E62" s="110" t="s">
        <v>747</v>
      </c>
      <c r="F62" s="112">
        <f t="shared" si="6"/>
        <v>41.616</v>
      </c>
      <c r="G62" s="112">
        <v>57.8</v>
      </c>
      <c r="H62" s="108"/>
    </row>
    <row r="63" spans="2:8" ht="15" customHeight="1">
      <c r="B63" s="110" t="s">
        <v>748</v>
      </c>
      <c r="C63" s="110" t="s">
        <v>749</v>
      </c>
      <c r="D63" s="111" t="s">
        <v>646</v>
      </c>
      <c r="E63" s="110" t="s">
        <v>750</v>
      </c>
      <c r="F63" s="112">
        <f t="shared" si="6"/>
        <v>41.616</v>
      </c>
      <c r="G63" s="112">
        <v>57.8</v>
      </c>
      <c r="H63" s="108"/>
    </row>
    <row r="64" spans="2:8" ht="15" customHeight="1">
      <c r="B64" s="110" t="s">
        <v>751</v>
      </c>
      <c r="C64" s="110" t="s">
        <v>752</v>
      </c>
      <c r="D64" s="111" t="s">
        <v>646</v>
      </c>
      <c r="E64" s="110" t="s">
        <v>753</v>
      </c>
      <c r="F64" s="112">
        <f t="shared" si="6"/>
        <v>41.616</v>
      </c>
      <c r="G64" s="112">
        <v>57.8</v>
      </c>
      <c r="H64" s="109"/>
    </row>
    <row r="65" spans="2:8" ht="15" customHeight="1">
      <c r="B65" s="110" t="s">
        <v>2821</v>
      </c>
      <c r="C65" s="110" t="s">
        <v>2822</v>
      </c>
      <c r="D65" s="111" t="s">
        <v>646</v>
      </c>
      <c r="E65" s="110" t="s">
        <v>2823</v>
      </c>
      <c r="F65" s="112">
        <f t="shared" si="6"/>
        <v>14961.599999999999</v>
      </c>
      <c r="G65" s="112">
        <v>20780</v>
      </c>
      <c r="H65" s="127"/>
    </row>
    <row r="66" spans="2:8" ht="15" customHeight="1">
      <c r="B66" s="110" t="s">
        <v>2917</v>
      </c>
      <c r="C66" s="110" t="s">
        <v>2923</v>
      </c>
      <c r="D66" s="111" t="s">
        <v>646</v>
      </c>
      <c r="E66" s="110" t="s">
        <v>2923</v>
      </c>
      <c r="F66" s="112">
        <f t="shared" si="6"/>
        <v>864</v>
      </c>
      <c r="G66" s="112">
        <v>1200</v>
      </c>
      <c r="H66" s="127"/>
    </row>
    <row r="67" spans="2:8" ht="15" customHeight="1">
      <c r="B67" s="110" t="s">
        <v>754</v>
      </c>
      <c r="C67" s="110" t="s">
        <v>323</v>
      </c>
      <c r="D67" s="111" t="s">
        <v>646</v>
      </c>
      <c r="E67" s="110" t="s">
        <v>755</v>
      </c>
      <c r="F67" s="112">
        <f>ROUND(G67*0.72,0)</f>
        <v>4061</v>
      </c>
      <c r="G67" s="112">
        <v>5640</v>
      </c>
      <c r="H67" s="109"/>
    </row>
    <row r="68" spans="2:8" ht="15" customHeight="1">
      <c r="B68" s="110" t="s">
        <v>756</v>
      </c>
      <c r="C68" s="110" t="s">
        <v>336</v>
      </c>
      <c r="D68" s="111" t="s">
        <v>646</v>
      </c>
      <c r="E68" s="110" t="s">
        <v>757</v>
      </c>
      <c r="F68" s="130">
        <f>ROUND(G68*0.72,0)</f>
        <v>3528</v>
      </c>
      <c r="G68" s="130">
        <v>4900</v>
      </c>
      <c r="H68" s="108"/>
    </row>
    <row r="69" spans="2:8" ht="15" customHeight="1">
      <c r="B69" s="110" t="s">
        <v>758</v>
      </c>
      <c r="C69" s="110" t="s">
        <v>110</v>
      </c>
      <c r="D69" s="111" t="s">
        <v>646</v>
      </c>
      <c r="E69" s="110" t="s">
        <v>1829</v>
      </c>
      <c r="F69" s="112">
        <f t="shared" ref="F69:F71" si="7">G69*0.72</f>
        <v>15.12</v>
      </c>
      <c r="G69" s="112">
        <v>21</v>
      </c>
      <c r="H69" s="109"/>
    </row>
    <row r="70" spans="2:8" ht="15" customHeight="1">
      <c r="B70" s="110" t="s">
        <v>759</v>
      </c>
      <c r="C70" s="110" t="s">
        <v>111</v>
      </c>
      <c r="D70" s="111" t="s">
        <v>646</v>
      </c>
      <c r="E70" s="110" t="s">
        <v>760</v>
      </c>
      <c r="F70" s="112">
        <f t="shared" si="7"/>
        <v>15.12</v>
      </c>
      <c r="G70" s="112">
        <v>21</v>
      </c>
      <c r="H70" s="109"/>
    </row>
    <row r="71" spans="2:8" ht="15" customHeight="1">
      <c r="B71" s="110" t="s">
        <v>761</v>
      </c>
      <c r="C71" s="110" t="s">
        <v>104</v>
      </c>
      <c r="D71" s="111" t="s">
        <v>646</v>
      </c>
      <c r="E71" s="110" t="s">
        <v>762</v>
      </c>
      <c r="F71" s="112">
        <f t="shared" si="7"/>
        <v>16.343999999999998</v>
      </c>
      <c r="G71" s="112">
        <v>22.7</v>
      </c>
      <c r="H71" s="108"/>
    </row>
    <row r="72" spans="2:8" ht="15" customHeight="1">
      <c r="B72" s="110" t="s">
        <v>763</v>
      </c>
      <c r="C72" s="110" t="s">
        <v>220</v>
      </c>
      <c r="D72" s="111" t="s">
        <v>646</v>
      </c>
      <c r="E72" s="110" t="s">
        <v>764</v>
      </c>
      <c r="F72" s="112">
        <f>ROUND(G72*0.72,0)</f>
        <v>1202</v>
      </c>
      <c r="G72" s="112">
        <v>1670</v>
      </c>
      <c r="H72" s="108"/>
    </row>
    <row r="73" spans="2:8" ht="15" customHeight="1">
      <c r="B73" s="110" t="s">
        <v>765</v>
      </c>
      <c r="C73" s="110" t="s">
        <v>121</v>
      </c>
      <c r="D73" s="111" t="s">
        <v>646</v>
      </c>
      <c r="E73" s="110" t="s">
        <v>766</v>
      </c>
      <c r="F73" s="112">
        <f>ROUND(G73*0.72,0)</f>
        <v>1109</v>
      </c>
      <c r="G73" s="112">
        <v>1540</v>
      </c>
      <c r="H73" s="108"/>
    </row>
    <row r="74" spans="2:8" ht="15" customHeight="1">
      <c r="B74" s="110" t="s">
        <v>767</v>
      </c>
      <c r="C74" s="110" t="s">
        <v>122</v>
      </c>
      <c r="D74" s="111" t="s">
        <v>646</v>
      </c>
      <c r="E74" s="110" t="s">
        <v>768</v>
      </c>
      <c r="F74" s="130">
        <f>ROUND(G74*0.72,0)</f>
        <v>490</v>
      </c>
      <c r="G74" s="130">
        <v>680</v>
      </c>
      <c r="H74" s="108"/>
    </row>
    <row r="75" spans="2:8" ht="15" customHeight="1">
      <c r="B75" s="110" t="s">
        <v>769</v>
      </c>
      <c r="C75" s="110" t="s">
        <v>770</v>
      </c>
      <c r="D75" s="111" t="s">
        <v>646</v>
      </c>
      <c r="E75" s="110" t="s">
        <v>771</v>
      </c>
      <c r="F75" s="112">
        <f>ROUND(G75*0.72,0)</f>
        <v>583</v>
      </c>
      <c r="G75" s="112">
        <v>810</v>
      </c>
      <c r="H75" s="108"/>
    </row>
    <row r="76" spans="2:8" ht="15" customHeight="1">
      <c r="B76" s="110" t="s">
        <v>772</v>
      </c>
      <c r="C76" s="110" t="s">
        <v>773</v>
      </c>
      <c r="D76" s="111" t="s">
        <v>646</v>
      </c>
      <c r="E76" s="110" t="s">
        <v>774</v>
      </c>
      <c r="F76" s="112">
        <f t="shared" ref="F76:F148" si="8">ROUND(G76*0.72,0)</f>
        <v>583</v>
      </c>
      <c r="G76" s="112">
        <v>810</v>
      </c>
      <c r="H76" s="108"/>
    </row>
    <row r="77" spans="2:8" ht="15" customHeight="1">
      <c r="B77" s="110" t="s">
        <v>775</v>
      </c>
      <c r="C77" s="110" t="s">
        <v>776</v>
      </c>
      <c r="D77" s="111" t="s">
        <v>646</v>
      </c>
      <c r="E77" s="110" t="s">
        <v>777</v>
      </c>
      <c r="F77" s="112">
        <f t="shared" si="8"/>
        <v>583</v>
      </c>
      <c r="G77" s="112">
        <v>810</v>
      </c>
      <c r="H77" s="108"/>
    </row>
    <row r="78" spans="2:8" ht="15" customHeight="1">
      <c r="B78" s="110" t="s">
        <v>778</v>
      </c>
      <c r="C78" s="110" t="s">
        <v>779</v>
      </c>
      <c r="D78" s="111" t="s">
        <v>646</v>
      </c>
      <c r="E78" s="110" t="s">
        <v>780</v>
      </c>
      <c r="F78" s="112">
        <f t="shared" si="8"/>
        <v>583</v>
      </c>
      <c r="G78" s="112">
        <v>810</v>
      </c>
      <c r="H78" s="108"/>
    </row>
    <row r="79" spans="2:8" ht="15" customHeight="1">
      <c r="B79" s="110" t="s">
        <v>781</v>
      </c>
      <c r="C79" s="110" t="s">
        <v>782</v>
      </c>
      <c r="D79" s="111" t="s">
        <v>646</v>
      </c>
      <c r="E79" s="110" t="s">
        <v>783</v>
      </c>
      <c r="F79" s="112">
        <f t="shared" si="8"/>
        <v>583</v>
      </c>
      <c r="G79" s="112">
        <v>810</v>
      </c>
      <c r="H79" s="108"/>
    </row>
    <row r="80" spans="2:8" ht="15" customHeight="1">
      <c r="B80" s="110" t="s">
        <v>784</v>
      </c>
      <c r="C80" s="110" t="s">
        <v>123</v>
      </c>
      <c r="D80" s="111" t="s">
        <v>646</v>
      </c>
      <c r="E80" s="110" t="s">
        <v>785</v>
      </c>
      <c r="F80" s="112">
        <f t="shared" si="8"/>
        <v>727</v>
      </c>
      <c r="G80" s="112">
        <v>1010</v>
      </c>
      <c r="H80" s="108"/>
    </row>
    <row r="81" spans="2:8" ht="15" customHeight="1">
      <c r="B81" s="110" t="s">
        <v>786</v>
      </c>
      <c r="C81" s="110" t="s">
        <v>787</v>
      </c>
      <c r="D81" s="111" t="s">
        <v>646</v>
      </c>
      <c r="E81" s="110" t="s">
        <v>788</v>
      </c>
      <c r="F81" s="112">
        <f t="shared" si="8"/>
        <v>727</v>
      </c>
      <c r="G81" s="112">
        <v>1010</v>
      </c>
      <c r="H81" s="108"/>
    </row>
    <row r="82" spans="2:8" ht="15" customHeight="1">
      <c r="B82" s="110" t="s">
        <v>789</v>
      </c>
      <c r="C82" s="110" t="s">
        <v>790</v>
      </c>
      <c r="D82" s="111" t="s">
        <v>646</v>
      </c>
      <c r="E82" s="110" t="s">
        <v>791</v>
      </c>
      <c r="F82" s="112">
        <f t="shared" si="8"/>
        <v>727</v>
      </c>
      <c r="G82" s="112">
        <v>1010</v>
      </c>
      <c r="H82" s="108"/>
    </row>
    <row r="83" spans="2:8" ht="15" customHeight="1">
      <c r="B83" s="110" t="s">
        <v>792</v>
      </c>
      <c r="C83" s="110" t="s">
        <v>793</v>
      </c>
      <c r="D83" s="111" t="s">
        <v>646</v>
      </c>
      <c r="E83" s="110" t="s">
        <v>794</v>
      </c>
      <c r="F83" s="112">
        <f t="shared" si="8"/>
        <v>727</v>
      </c>
      <c r="G83" s="112">
        <v>1010</v>
      </c>
      <c r="H83" s="108"/>
    </row>
    <row r="84" spans="2:8" ht="15" customHeight="1">
      <c r="B84" s="110" t="s">
        <v>795</v>
      </c>
      <c r="C84" s="110" t="s">
        <v>796</v>
      </c>
      <c r="D84" s="111" t="s">
        <v>646</v>
      </c>
      <c r="E84" s="110" t="s">
        <v>797</v>
      </c>
      <c r="F84" s="112">
        <f t="shared" si="8"/>
        <v>727</v>
      </c>
      <c r="G84" s="112">
        <v>1010</v>
      </c>
      <c r="H84" s="108"/>
    </row>
    <row r="85" spans="2:8" ht="15" customHeight="1">
      <c r="B85" s="110" t="s">
        <v>798</v>
      </c>
      <c r="C85" s="110" t="s">
        <v>799</v>
      </c>
      <c r="D85" s="111" t="s">
        <v>646</v>
      </c>
      <c r="E85" s="110" t="s">
        <v>800</v>
      </c>
      <c r="F85" s="112">
        <f t="shared" si="8"/>
        <v>727</v>
      </c>
      <c r="G85" s="112">
        <v>1010</v>
      </c>
      <c r="H85" s="108"/>
    </row>
    <row r="86" spans="2:8" ht="15" customHeight="1">
      <c r="B86" s="110" t="s">
        <v>2542</v>
      </c>
      <c r="C86" s="110" t="s">
        <v>2541</v>
      </c>
      <c r="D86" s="111" t="s">
        <v>646</v>
      </c>
      <c r="E86" s="110" t="s">
        <v>2543</v>
      </c>
      <c r="F86" s="112">
        <f>ROUND(G86*0.72,0)</f>
        <v>1030</v>
      </c>
      <c r="G86" s="112">
        <v>1430</v>
      </c>
      <c r="H86" s="115"/>
    </row>
    <row r="87" spans="2:8" ht="15" customHeight="1">
      <c r="B87" s="110" t="s">
        <v>801</v>
      </c>
      <c r="C87" s="110" t="s">
        <v>264</v>
      </c>
      <c r="D87" s="111" t="s">
        <v>646</v>
      </c>
      <c r="E87" s="110" t="s">
        <v>802</v>
      </c>
      <c r="F87" s="112">
        <f t="shared" si="8"/>
        <v>1058</v>
      </c>
      <c r="G87" s="112">
        <v>1470</v>
      </c>
      <c r="H87" s="108"/>
    </row>
    <row r="88" spans="2:8" ht="15" customHeight="1">
      <c r="B88" s="110" t="s">
        <v>803</v>
      </c>
      <c r="C88" s="110" t="s">
        <v>624</v>
      </c>
      <c r="D88" s="111" t="s">
        <v>646</v>
      </c>
      <c r="E88" s="110" t="s">
        <v>804</v>
      </c>
      <c r="F88" s="112">
        <f t="shared" si="8"/>
        <v>3787</v>
      </c>
      <c r="G88" s="112">
        <v>5260</v>
      </c>
      <c r="H88" s="108"/>
    </row>
    <row r="89" spans="2:8" ht="15" customHeight="1">
      <c r="B89" s="110" t="s">
        <v>805</v>
      </c>
      <c r="C89" s="110" t="s">
        <v>625</v>
      </c>
      <c r="D89" s="111" t="s">
        <v>646</v>
      </c>
      <c r="E89" s="110" t="s">
        <v>806</v>
      </c>
      <c r="F89" s="112">
        <f t="shared" si="8"/>
        <v>3787</v>
      </c>
      <c r="G89" s="112">
        <v>5260</v>
      </c>
      <c r="H89" s="108"/>
    </row>
    <row r="90" spans="2:8" ht="15" customHeight="1">
      <c r="B90" s="110" t="s">
        <v>2136</v>
      </c>
      <c r="C90" s="110" t="s">
        <v>2135</v>
      </c>
      <c r="D90" s="111" t="s">
        <v>646</v>
      </c>
      <c r="E90" s="110" t="s">
        <v>2137</v>
      </c>
      <c r="F90" s="112">
        <f t="shared" si="8"/>
        <v>4442</v>
      </c>
      <c r="G90" s="112">
        <v>6170</v>
      </c>
      <c r="H90" s="115"/>
    </row>
    <row r="91" spans="2:8" ht="15" customHeight="1">
      <c r="B91" s="110" t="s">
        <v>807</v>
      </c>
      <c r="C91" s="110" t="s">
        <v>808</v>
      </c>
      <c r="D91" s="111" t="s">
        <v>646</v>
      </c>
      <c r="E91" s="110" t="s">
        <v>809</v>
      </c>
      <c r="F91" s="112">
        <f t="shared" si="8"/>
        <v>547</v>
      </c>
      <c r="G91" s="112">
        <v>760</v>
      </c>
      <c r="H91" s="108"/>
    </row>
    <row r="92" spans="2:8" ht="15" customHeight="1">
      <c r="B92" s="110" t="s">
        <v>810</v>
      </c>
      <c r="C92" s="110" t="s">
        <v>811</v>
      </c>
      <c r="D92" s="111" t="s">
        <v>646</v>
      </c>
      <c r="E92" s="110" t="s">
        <v>812</v>
      </c>
      <c r="F92" s="112">
        <f t="shared" si="8"/>
        <v>547</v>
      </c>
      <c r="G92" s="112">
        <v>760</v>
      </c>
      <c r="H92" s="108"/>
    </row>
    <row r="93" spans="2:8" ht="15" customHeight="1">
      <c r="B93" s="110" t="s">
        <v>813</v>
      </c>
      <c r="C93" s="110" t="s">
        <v>814</v>
      </c>
      <c r="D93" s="111" t="s">
        <v>646</v>
      </c>
      <c r="E93" s="110" t="s">
        <v>815</v>
      </c>
      <c r="F93" s="112">
        <f t="shared" si="8"/>
        <v>547</v>
      </c>
      <c r="G93" s="112">
        <v>760</v>
      </c>
      <c r="H93" s="108"/>
    </row>
    <row r="94" spans="2:8" ht="15" customHeight="1">
      <c r="B94" s="110" t="s">
        <v>816</v>
      </c>
      <c r="C94" s="110" t="s">
        <v>817</v>
      </c>
      <c r="D94" s="111" t="s">
        <v>646</v>
      </c>
      <c r="E94" s="110" t="s">
        <v>2122</v>
      </c>
      <c r="F94" s="112">
        <f t="shared" si="8"/>
        <v>1001</v>
      </c>
      <c r="G94" s="112">
        <v>1390</v>
      </c>
      <c r="H94" s="108"/>
    </row>
    <row r="95" spans="2:8" ht="15" customHeight="1">
      <c r="B95" s="110" t="s">
        <v>818</v>
      </c>
      <c r="C95" s="110" t="s">
        <v>819</v>
      </c>
      <c r="D95" s="111" t="s">
        <v>646</v>
      </c>
      <c r="E95" s="110" t="s">
        <v>2123</v>
      </c>
      <c r="F95" s="112">
        <f t="shared" si="8"/>
        <v>1001</v>
      </c>
      <c r="G95" s="112">
        <v>1390</v>
      </c>
      <c r="H95" s="108"/>
    </row>
    <row r="96" spans="2:8" ht="15" customHeight="1">
      <c r="B96" s="110" t="s">
        <v>820</v>
      </c>
      <c r="C96" s="110" t="s">
        <v>821</v>
      </c>
      <c r="D96" s="111" t="s">
        <v>646</v>
      </c>
      <c r="E96" s="110" t="s">
        <v>2124</v>
      </c>
      <c r="F96" s="112">
        <f t="shared" si="8"/>
        <v>1001</v>
      </c>
      <c r="G96" s="112">
        <v>1390</v>
      </c>
      <c r="H96" s="108"/>
    </row>
    <row r="97" spans="2:8" ht="15" customHeight="1">
      <c r="B97" s="110" t="s">
        <v>822</v>
      </c>
      <c r="C97" s="110" t="s">
        <v>823</v>
      </c>
      <c r="D97" s="111" t="s">
        <v>646</v>
      </c>
      <c r="E97" s="110" t="s">
        <v>824</v>
      </c>
      <c r="F97" s="112">
        <f t="shared" si="8"/>
        <v>1627</v>
      </c>
      <c r="G97" s="112">
        <v>2260</v>
      </c>
      <c r="H97" s="108"/>
    </row>
    <row r="98" spans="2:8" ht="15" customHeight="1">
      <c r="B98" s="110" t="s">
        <v>825</v>
      </c>
      <c r="C98" s="110" t="s">
        <v>826</v>
      </c>
      <c r="D98" s="111" t="s">
        <v>646</v>
      </c>
      <c r="E98" s="110" t="s">
        <v>827</v>
      </c>
      <c r="F98" s="112">
        <f t="shared" si="8"/>
        <v>1627</v>
      </c>
      <c r="G98" s="112">
        <v>2260</v>
      </c>
      <c r="H98" s="108"/>
    </row>
    <row r="99" spans="2:8" ht="15" customHeight="1">
      <c r="B99" s="110" t="s">
        <v>828</v>
      </c>
      <c r="C99" s="110" t="s">
        <v>829</v>
      </c>
      <c r="D99" s="111" t="s">
        <v>646</v>
      </c>
      <c r="E99" s="110" t="s">
        <v>830</v>
      </c>
      <c r="F99" s="112">
        <f t="shared" si="8"/>
        <v>1627</v>
      </c>
      <c r="G99" s="112">
        <v>2260</v>
      </c>
      <c r="H99" s="108"/>
    </row>
    <row r="100" spans="2:8" ht="15" customHeight="1">
      <c r="B100" s="110" t="s">
        <v>831</v>
      </c>
      <c r="C100" s="110" t="s">
        <v>832</v>
      </c>
      <c r="D100" s="111" t="s">
        <v>646</v>
      </c>
      <c r="E100" s="110" t="s">
        <v>833</v>
      </c>
      <c r="F100" s="112">
        <f t="shared" si="8"/>
        <v>1627</v>
      </c>
      <c r="G100" s="112">
        <v>2260</v>
      </c>
      <c r="H100" s="108"/>
    </row>
    <row r="101" spans="2:8" ht="15" customHeight="1">
      <c r="B101" s="110" t="s">
        <v>834</v>
      </c>
      <c r="C101" s="110" t="s">
        <v>835</v>
      </c>
      <c r="D101" s="111" t="s">
        <v>646</v>
      </c>
      <c r="E101" s="110" t="s">
        <v>836</v>
      </c>
      <c r="F101" s="112">
        <f t="shared" si="8"/>
        <v>1627</v>
      </c>
      <c r="G101" s="112">
        <v>2260</v>
      </c>
      <c r="H101" s="108"/>
    </row>
    <row r="102" spans="2:8" ht="15" customHeight="1">
      <c r="B102" s="110" t="s">
        <v>837</v>
      </c>
      <c r="C102" s="110" t="s">
        <v>838</v>
      </c>
      <c r="D102" s="111" t="s">
        <v>646</v>
      </c>
      <c r="E102" s="110" t="s">
        <v>839</v>
      </c>
      <c r="F102" s="130">
        <f t="shared" si="8"/>
        <v>2088</v>
      </c>
      <c r="G102" s="130">
        <v>2900</v>
      </c>
      <c r="H102" s="108"/>
    </row>
    <row r="103" spans="2:8" ht="15" customHeight="1">
      <c r="B103" s="110" t="s">
        <v>840</v>
      </c>
      <c r="C103" s="110" t="s">
        <v>841</v>
      </c>
      <c r="D103" s="111" t="s">
        <v>646</v>
      </c>
      <c r="E103" s="110" t="s">
        <v>842</v>
      </c>
      <c r="F103" s="130">
        <f t="shared" si="8"/>
        <v>2088</v>
      </c>
      <c r="G103" s="130">
        <v>2900</v>
      </c>
      <c r="H103" s="108"/>
    </row>
    <row r="104" spans="2:8" ht="15" customHeight="1">
      <c r="B104" s="110" t="s">
        <v>843</v>
      </c>
      <c r="C104" s="110" t="s">
        <v>844</v>
      </c>
      <c r="D104" s="111" t="s">
        <v>646</v>
      </c>
      <c r="E104" s="110" t="s">
        <v>845</v>
      </c>
      <c r="F104" s="130">
        <f t="shared" si="8"/>
        <v>2088</v>
      </c>
      <c r="G104" s="130">
        <v>2900</v>
      </c>
      <c r="H104" s="108"/>
    </row>
    <row r="105" spans="2:8" ht="15" customHeight="1">
      <c r="B105" s="110" t="s">
        <v>846</v>
      </c>
      <c r="C105" s="110" t="s">
        <v>847</v>
      </c>
      <c r="D105" s="111" t="s">
        <v>646</v>
      </c>
      <c r="E105" s="110" t="s">
        <v>848</v>
      </c>
      <c r="F105" s="130">
        <f t="shared" si="8"/>
        <v>2088</v>
      </c>
      <c r="G105" s="130">
        <v>2900</v>
      </c>
      <c r="H105" s="108"/>
    </row>
    <row r="106" spans="2:8" ht="15" customHeight="1">
      <c r="B106" s="110" t="s">
        <v>849</v>
      </c>
      <c r="C106" s="110" t="s">
        <v>850</v>
      </c>
      <c r="D106" s="111" t="s">
        <v>646</v>
      </c>
      <c r="E106" s="110" t="s">
        <v>851</v>
      </c>
      <c r="F106" s="130">
        <f t="shared" si="8"/>
        <v>2088</v>
      </c>
      <c r="G106" s="130">
        <v>2900</v>
      </c>
      <c r="H106" s="108"/>
    </row>
    <row r="107" spans="2:8" ht="15" customHeight="1">
      <c r="B107" s="110" t="s">
        <v>852</v>
      </c>
      <c r="C107" s="110" t="s">
        <v>853</v>
      </c>
      <c r="D107" s="111" t="s">
        <v>646</v>
      </c>
      <c r="E107" s="110" t="s">
        <v>854</v>
      </c>
      <c r="F107" s="112">
        <f t="shared" si="8"/>
        <v>2894</v>
      </c>
      <c r="G107" s="112">
        <v>4020</v>
      </c>
      <c r="H107" s="108"/>
    </row>
    <row r="108" spans="2:8" ht="15" customHeight="1">
      <c r="B108" s="110" t="s">
        <v>855</v>
      </c>
      <c r="C108" s="110" t="s">
        <v>856</v>
      </c>
      <c r="D108" s="111" t="s">
        <v>646</v>
      </c>
      <c r="E108" s="110" t="s">
        <v>857</v>
      </c>
      <c r="F108" s="112">
        <f t="shared" si="8"/>
        <v>2894</v>
      </c>
      <c r="G108" s="112">
        <v>4020</v>
      </c>
      <c r="H108" s="108"/>
    </row>
    <row r="109" spans="2:8" ht="15" customHeight="1">
      <c r="B109" s="110" t="s">
        <v>858</v>
      </c>
      <c r="C109" s="110" t="s">
        <v>859</v>
      </c>
      <c r="D109" s="111" t="s">
        <v>646</v>
      </c>
      <c r="E109" s="110" t="s">
        <v>860</v>
      </c>
      <c r="F109" s="112">
        <f t="shared" si="8"/>
        <v>2894</v>
      </c>
      <c r="G109" s="112">
        <v>4020</v>
      </c>
      <c r="H109" s="108"/>
    </row>
    <row r="110" spans="2:8" ht="15" customHeight="1">
      <c r="B110" s="110" t="s">
        <v>861</v>
      </c>
      <c r="C110" s="110" t="s">
        <v>862</v>
      </c>
      <c r="D110" s="111" t="s">
        <v>646</v>
      </c>
      <c r="E110" s="110" t="s">
        <v>863</v>
      </c>
      <c r="F110" s="112">
        <f t="shared" si="8"/>
        <v>2894</v>
      </c>
      <c r="G110" s="112">
        <v>4020</v>
      </c>
      <c r="H110" s="108"/>
    </row>
    <row r="111" spans="2:8" ht="15" customHeight="1">
      <c r="B111" s="110" t="s">
        <v>864</v>
      </c>
      <c r="C111" s="110" t="s">
        <v>865</v>
      </c>
      <c r="D111" s="111" t="s">
        <v>646</v>
      </c>
      <c r="E111" s="110" t="s">
        <v>866</v>
      </c>
      <c r="F111" s="112">
        <f t="shared" si="8"/>
        <v>2894</v>
      </c>
      <c r="G111" s="112">
        <v>4020</v>
      </c>
      <c r="H111" s="108"/>
    </row>
    <row r="112" spans="2:8" ht="15" customHeight="1">
      <c r="B112" s="110" t="s">
        <v>867</v>
      </c>
      <c r="C112" s="110" t="s">
        <v>868</v>
      </c>
      <c r="D112" s="111" t="s">
        <v>646</v>
      </c>
      <c r="E112" s="110" t="s">
        <v>869</v>
      </c>
      <c r="F112" s="112">
        <f t="shared" si="8"/>
        <v>2635</v>
      </c>
      <c r="G112" s="112">
        <v>3660</v>
      </c>
      <c r="H112" s="108"/>
    </row>
    <row r="113" spans="2:8" ht="15" customHeight="1">
      <c r="B113" s="110" t="s">
        <v>870</v>
      </c>
      <c r="C113" s="110" t="s">
        <v>871</v>
      </c>
      <c r="D113" s="111" t="s">
        <v>646</v>
      </c>
      <c r="E113" s="110" t="s">
        <v>872</v>
      </c>
      <c r="F113" s="112">
        <f t="shared" si="8"/>
        <v>2635</v>
      </c>
      <c r="G113" s="112">
        <v>3660</v>
      </c>
      <c r="H113" s="108"/>
    </row>
    <row r="114" spans="2:8" ht="15" customHeight="1">
      <c r="B114" s="110" t="s">
        <v>873</v>
      </c>
      <c r="C114" s="110" t="s">
        <v>874</v>
      </c>
      <c r="D114" s="111" t="s">
        <v>646</v>
      </c>
      <c r="E114" s="110" t="s">
        <v>875</v>
      </c>
      <c r="F114" s="112">
        <f t="shared" si="8"/>
        <v>2635</v>
      </c>
      <c r="G114" s="112">
        <v>3660</v>
      </c>
      <c r="H114" s="108"/>
    </row>
    <row r="115" spans="2:8" ht="15" customHeight="1">
      <c r="B115" s="110" t="s">
        <v>876</v>
      </c>
      <c r="C115" s="110" t="s">
        <v>877</v>
      </c>
      <c r="D115" s="111" t="s">
        <v>646</v>
      </c>
      <c r="E115" s="110" t="s">
        <v>878</v>
      </c>
      <c r="F115" s="130">
        <f t="shared" si="8"/>
        <v>3348</v>
      </c>
      <c r="G115" s="130">
        <v>4650</v>
      </c>
      <c r="H115" s="108"/>
    </row>
    <row r="116" spans="2:8" ht="15" customHeight="1">
      <c r="B116" s="110" t="s">
        <v>879</v>
      </c>
      <c r="C116" s="110" t="s">
        <v>880</v>
      </c>
      <c r="D116" s="111" t="s">
        <v>646</v>
      </c>
      <c r="E116" s="110" t="s">
        <v>881</v>
      </c>
      <c r="F116" s="130">
        <f t="shared" si="8"/>
        <v>3348</v>
      </c>
      <c r="G116" s="130">
        <v>4650</v>
      </c>
      <c r="H116" s="108"/>
    </row>
    <row r="117" spans="2:8" ht="15" customHeight="1">
      <c r="B117" s="110" t="s">
        <v>882</v>
      </c>
      <c r="C117" s="110" t="s">
        <v>883</v>
      </c>
      <c r="D117" s="111" t="s">
        <v>646</v>
      </c>
      <c r="E117" s="110" t="s">
        <v>884</v>
      </c>
      <c r="F117" s="130">
        <f t="shared" si="8"/>
        <v>3348</v>
      </c>
      <c r="G117" s="130">
        <v>4650</v>
      </c>
      <c r="H117" s="108"/>
    </row>
    <row r="118" spans="2:8" ht="15" customHeight="1">
      <c r="B118" s="110" t="s">
        <v>885</v>
      </c>
      <c r="C118" s="110" t="s">
        <v>886</v>
      </c>
      <c r="D118" s="111" t="s">
        <v>646</v>
      </c>
      <c r="E118" s="110" t="s">
        <v>887</v>
      </c>
      <c r="F118" s="130">
        <f t="shared" si="8"/>
        <v>3348</v>
      </c>
      <c r="G118" s="130">
        <v>4650</v>
      </c>
      <c r="H118" s="108"/>
    </row>
    <row r="119" spans="2:8" ht="15" customHeight="1">
      <c r="B119" s="110" t="s">
        <v>888</v>
      </c>
      <c r="C119" s="110" t="s">
        <v>889</v>
      </c>
      <c r="D119" s="111" t="s">
        <v>646</v>
      </c>
      <c r="E119" s="110" t="s">
        <v>890</v>
      </c>
      <c r="F119" s="130">
        <f t="shared" si="8"/>
        <v>3348</v>
      </c>
      <c r="G119" s="130">
        <v>4650</v>
      </c>
      <c r="H119" s="108"/>
    </row>
    <row r="120" spans="2:8" ht="15" customHeight="1">
      <c r="B120" s="110" t="s">
        <v>891</v>
      </c>
      <c r="C120" s="110" t="s">
        <v>131</v>
      </c>
      <c r="D120" s="111" t="s">
        <v>646</v>
      </c>
      <c r="E120" s="110" t="s">
        <v>892</v>
      </c>
      <c r="F120" s="112">
        <f t="shared" si="8"/>
        <v>3478</v>
      </c>
      <c r="G120" s="112">
        <v>4830</v>
      </c>
      <c r="H120" s="108"/>
    </row>
    <row r="121" spans="2:8" ht="15" customHeight="1">
      <c r="B121" s="110" t="s">
        <v>2769</v>
      </c>
      <c r="C121" s="110" t="s">
        <v>2768</v>
      </c>
      <c r="D121" s="111" t="s">
        <v>646</v>
      </c>
      <c r="E121" s="110" t="s">
        <v>2770</v>
      </c>
      <c r="F121" s="130">
        <f t="shared" si="8"/>
        <v>2052</v>
      </c>
      <c r="G121" s="130">
        <v>2850</v>
      </c>
      <c r="H121" s="115"/>
    </row>
    <row r="122" spans="2:8" ht="15" customHeight="1">
      <c r="B122" s="110" t="s">
        <v>893</v>
      </c>
      <c r="C122" s="110" t="s">
        <v>132</v>
      </c>
      <c r="D122" s="111" t="s">
        <v>646</v>
      </c>
      <c r="E122" s="110" t="s">
        <v>894</v>
      </c>
      <c r="F122" s="112">
        <f t="shared" si="8"/>
        <v>3017</v>
      </c>
      <c r="G122" s="112">
        <v>4190</v>
      </c>
      <c r="H122" s="108"/>
    </row>
    <row r="123" spans="2:8" ht="15" customHeight="1">
      <c r="B123" s="110" t="s">
        <v>895</v>
      </c>
      <c r="C123" s="110" t="s">
        <v>134</v>
      </c>
      <c r="D123" s="111" t="s">
        <v>646</v>
      </c>
      <c r="E123" s="110" t="s">
        <v>896</v>
      </c>
      <c r="F123" s="130">
        <f t="shared" si="8"/>
        <v>2052</v>
      </c>
      <c r="G123" s="130">
        <v>2850</v>
      </c>
      <c r="H123" s="108"/>
    </row>
    <row r="124" spans="2:8" ht="15" customHeight="1">
      <c r="B124" s="110" t="s">
        <v>897</v>
      </c>
      <c r="C124" s="110" t="s">
        <v>133</v>
      </c>
      <c r="D124" s="111" t="s">
        <v>646</v>
      </c>
      <c r="E124" s="110" t="s">
        <v>898</v>
      </c>
      <c r="F124" s="112">
        <f t="shared" si="8"/>
        <v>2484</v>
      </c>
      <c r="G124" s="112">
        <v>3450</v>
      </c>
      <c r="H124" s="108"/>
    </row>
    <row r="125" spans="2:8" ht="15" customHeight="1">
      <c r="B125" s="110" t="s">
        <v>3040</v>
      </c>
      <c r="C125" s="110" t="s">
        <v>3039</v>
      </c>
      <c r="D125" s="111" t="s">
        <v>646</v>
      </c>
      <c r="E125" s="110" t="s">
        <v>3041</v>
      </c>
      <c r="F125" s="112">
        <f t="shared" ref="F125" si="9">ROUND(G125*0.72,0)</f>
        <v>3298</v>
      </c>
      <c r="G125" s="112">
        <v>4580</v>
      </c>
      <c r="H125" s="115" t="s">
        <v>2451</v>
      </c>
    </row>
    <row r="126" spans="2:8" ht="15" customHeight="1">
      <c r="B126" s="110" t="s">
        <v>899</v>
      </c>
      <c r="C126" s="110" t="s">
        <v>130</v>
      </c>
      <c r="D126" s="111" t="s">
        <v>646</v>
      </c>
      <c r="E126" s="110" t="s">
        <v>900</v>
      </c>
      <c r="F126" s="112">
        <f t="shared" si="8"/>
        <v>4237</v>
      </c>
      <c r="G126" s="112">
        <v>5885</v>
      </c>
      <c r="H126" s="108"/>
    </row>
    <row r="127" spans="2:8" ht="15" customHeight="1">
      <c r="B127" s="110" t="s">
        <v>901</v>
      </c>
      <c r="C127" s="110" t="s">
        <v>114</v>
      </c>
      <c r="D127" s="111" t="s">
        <v>646</v>
      </c>
      <c r="E127" s="110" t="s">
        <v>902</v>
      </c>
      <c r="F127" s="112">
        <f t="shared" si="8"/>
        <v>1109</v>
      </c>
      <c r="G127" s="112">
        <v>1540</v>
      </c>
      <c r="H127" s="108"/>
    </row>
    <row r="128" spans="2:8" ht="15" customHeight="1">
      <c r="B128" s="110" t="s">
        <v>2713</v>
      </c>
      <c r="C128" s="110" t="s">
        <v>2712</v>
      </c>
      <c r="D128" s="111" t="s">
        <v>646</v>
      </c>
      <c r="E128" s="110" t="s">
        <v>2714</v>
      </c>
      <c r="F128" s="112">
        <f t="shared" ref="F128" si="10">ROUND(G128*0.72,0)</f>
        <v>1742</v>
      </c>
      <c r="G128" s="112">
        <v>2420</v>
      </c>
      <c r="H128" s="115"/>
    </row>
    <row r="129" spans="2:8" ht="15" customHeight="1">
      <c r="B129" s="110" t="s">
        <v>903</v>
      </c>
      <c r="C129" s="110" t="s">
        <v>637</v>
      </c>
      <c r="D129" s="111" t="s">
        <v>646</v>
      </c>
      <c r="E129" s="110" t="s">
        <v>904</v>
      </c>
      <c r="F129" s="112">
        <f t="shared" si="8"/>
        <v>10310</v>
      </c>
      <c r="G129" s="112">
        <v>14320</v>
      </c>
      <c r="H129" s="115"/>
    </row>
    <row r="130" spans="2:8" ht="15" customHeight="1">
      <c r="B130" s="110" t="s">
        <v>905</v>
      </c>
      <c r="C130" s="110" t="s">
        <v>638</v>
      </c>
      <c r="D130" s="111" t="s">
        <v>646</v>
      </c>
      <c r="E130" s="110" t="s">
        <v>906</v>
      </c>
      <c r="F130" s="130">
        <f t="shared" si="8"/>
        <v>7920</v>
      </c>
      <c r="G130" s="130">
        <v>11000</v>
      </c>
      <c r="H130" s="115"/>
    </row>
    <row r="131" spans="2:8" ht="15" customHeight="1">
      <c r="B131" s="110" t="s">
        <v>907</v>
      </c>
      <c r="C131" s="110" t="s">
        <v>94</v>
      </c>
      <c r="D131" s="111" t="s">
        <v>646</v>
      </c>
      <c r="E131" s="110" t="s">
        <v>908</v>
      </c>
      <c r="F131" s="112">
        <f t="shared" si="8"/>
        <v>5738</v>
      </c>
      <c r="G131" s="112">
        <v>7970</v>
      </c>
      <c r="H131" s="109"/>
    </row>
    <row r="132" spans="2:8" ht="15" customHeight="1">
      <c r="B132" s="110" t="s">
        <v>909</v>
      </c>
      <c r="C132" s="110" t="s">
        <v>286</v>
      </c>
      <c r="D132" s="111" t="s">
        <v>646</v>
      </c>
      <c r="E132" s="110" t="s">
        <v>910</v>
      </c>
      <c r="F132" s="112">
        <f t="shared" si="8"/>
        <v>3089</v>
      </c>
      <c r="G132" s="112">
        <v>4290</v>
      </c>
      <c r="H132" s="108"/>
    </row>
    <row r="133" spans="2:8" ht="15" customHeight="1">
      <c r="B133" s="110" t="s">
        <v>911</v>
      </c>
      <c r="C133" s="110" t="s">
        <v>93</v>
      </c>
      <c r="D133" s="111" t="s">
        <v>646</v>
      </c>
      <c r="E133" s="110" t="s">
        <v>912</v>
      </c>
      <c r="F133" s="112">
        <f t="shared" si="8"/>
        <v>4550</v>
      </c>
      <c r="G133" s="112">
        <v>6320</v>
      </c>
      <c r="H133" s="109"/>
    </row>
    <row r="134" spans="2:8" ht="15" customHeight="1">
      <c r="B134" s="110" t="s">
        <v>913</v>
      </c>
      <c r="C134" s="110" t="s">
        <v>587</v>
      </c>
      <c r="D134" s="111" t="s">
        <v>646</v>
      </c>
      <c r="E134" s="110" t="s">
        <v>914</v>
      </c>
      <c r="F134" s="112">
        <f t="shared" si="8"/>
        <v>3182</v>
      </c>
      <c r="G134" s="112">
        <v>4420</v>
      </c>
      <c r="H134" s="108"/>
    </row>
    <row r="135" spans="2:8" ht="15" customHeight="1">
      <c r="B135" s="110" t="s">
        <v>915</v>
      </c>
      <c r="C135" s="110" t="s">
        <v>639</v>
      </c>
      <c r="D135" s="111" t="s">
        <v>646</v>
      </c>
      <c r="E135" s="110" t="s">
        <v>916</v>
      </c>
      <c r="F135" s="112">
        <f t="shared" si="8"/>
        <v>4054</v>
      </c>
      <c r="G135" s="112">
        <v>5630</v>
      </c>
      <c r="H135" s="115"/>
    </row>
    <row r="136" spans="2:8" ht="15" customHeight="1">
      <c r="B136" s="110" t="s">
        <v>917</v>
      </c>
      <c r="C136" s="110" t="s">
        <v>138</v>
      </c>
      <c r="D136" s="111" t="s">
        <v>646</v>
      </c>
      <c r="E136" s="110" t="s">
        <v>2125</v>
      </c>
      <c r="F136" s="112">
        <f t="shared" si="8"/>
        <v>662</v>
      </c>
      <c r="G136" s="112">
        <v>920</v>
      </c>
      <c r="H136" s="109"/>
    </row>
    <row r="137" spans="2:8" ht="15" customHeight="1">
      <c r="B137" s="110" t="s">
        <v>918</v>
      </c>
      <c r="C137" s="110" t="s">
        <v>139</v>
      </c>
      <c r="D137" s="111" t="s">
        <v>646</v>
      </c>
      <c r="E137" s="110" t="s">
        <v>2126</v>
      </c>
      <c r="F137" s="130">
        <f t="shared" si="8"/>
        <v>684</v>
      </c>
      <c r="G137" s="130">
        <v>950</v>
      </c>
      <c r="H137" s="109"/>
    </row>
    <row r="138" spans="2:8" ht="15" customHeight="1">
      <c r="B138" s="110" t="s">
        <v>919</v>
      </c>
      <c r="C138" s="110" t="s">
        <v>140</v>
      </c>
      <c r="D138" s="111" t="s">
        <v>646</v>
      </c>
      <c r="E138" s="110" t="s">
        <v>2127</v>
      </c>
      <c r="F138" s="112">
        <f t="shared" si="8"/>
        <v>2016</v>
      </c>
      <c r="G138" s="112">
        <v>2800</v>
      </c>
      <c r="H138" s="109"/>
    </row>
    <row r="139" spans="2:8" ht="15" customHeight="1">
      <c r="B139" s="110" t="s">
        <v>2783</v>
      </c>
      <c r="C139" s="110" t="s">
        <v>2784</v>
      </c>
      <c r="D139" s="111" t="s">
        <v>646</v>
      </c>
      <c r="E139" s="110" t="s">
        <v>2785</v>
      </c>
      <c r="F139" s="112">
        <f t="shared" si="8"/>
        <v>713</v>
      </c>
      <c r="G139" s="112">
        <v>990</v>
      </c>
      <c r="H139" s="115"/>
    </row>
    <row r="140" spans="2:8" ht="15" customHeight="1">
      <c r="B140" s="110" t="s">
        <v>2786</v>
      </c>
      <c r="C140" s="110" t="s">
        <v>2787</v>
      </c>
      <c r="D140" s="111" t="s">
        <v>646</v>
      </c>
      <c r="E140" s="110" t="s">
        <v>2788</v>
      </c>
      <c r="F140" s="130">
        <f t="shared" si="8"/>
        <v>756</v>
      </c>
      <c r="G140" s="130">
        <v>1050</v>
      </c>
      <c r="H140" s="115"/>
    </row>
    <row r="141" spans="2:8" ht="15" customHeight="1">
      <c r="B141" s="110" t="s">
        <v>2789</v>
      </c>
      <c r="C141" s="110" t="s">
        <v>2790</v>
      </c>
      <c r="D141" s="111" t="s">
        <v>646</v>
      </c>
      <c r="E141" s="110" t="s">
        <v>2791</v>
      </c>
      <c r="F141" s="112">
        <f t="shared" si="8"/>
        <v>1577</v>
      </c>
      <c r="G141" s="112">
        <v>2190</v>
      </c>
      <c r="H141" s="115"/>
    </row>
    <row r="142" spans="2:8" ht="15" customHeight="1">
      <c r="B142" s="110" t="s">
        <v>920</v>
      </c>
      <c r="C142" s="110" t="s">
        <v>596</v>
      </c>
      <c r="D142" s="111" t="s">
        <v>646</v>
      </c>
      <c r="E142" s="110" t="s">
        <v>921</v>
      </c>
      <c r="F142" s="112">
        <f t="shared" si="8"/>
        <v>1253</v>
      </c>
      <c r="G142" s="112">
        <v>1740</v>
      </c>
      <c r="H142" s="108"/>
    </row>
    <row r="143" spans="2:8" ht="15" customHeight="1">
      <c r="B143" s="110" t="s">
        <v>922</v>
      </c>
      <c r="C143" s="110" t="s">
        <v>597</v>
      </c>
      <c r="D143" s="111" t="s">
        <v>646</v>
      </c>
      <c r="E143" s="110" t="s">
        <v>923</v>
      </c>
      <c r="F143" s="112">
        <f t="shared" si="8"/>
        <v>1498</v>
      </c>
      <c r="G143" s="112">
        <v>2080</v>
      </c>
      <c r="H143" s="108"/>
    </row>
    <row r="144" spans="2:8" ht="15" customHeight="1">
      <c r="B144" s="110" t="s">
        <v>3033</v>
      </c>
      <c r="C144" s="110" t="s">
        <v>3031</v>
      </c>
      <c r="D144" s="111" t="s">
        <v>646</v>
      </c>
      <c r="E144" s="110" t="s">
        <v>3034</v>
      </c>
      <c r="F144" s="112">
        <f t="shared" ref="F144:F145" si="11">ROUND(G144*0.72,0)</f>
        <v>1426</v>
      </c>
      <c r="G144" s="112">
        <v>1980</v>
      </c>
      <c r="H144" s="115" t="s">
        <v>2451</v>
      </c>
    </row>
    <row r="145" spans="2:8" ht="15" customHeight="1">
      <c r="B145" s="110" t="s">
        <v>3035</v>
      </c>
      <c r="C145" s="110" t="s">
        <v>3032</v>
      </c>
      <c r="D145" s="111" t="s">
        <v>646</v>
      </c>
      <c r="E145" s="110" t="s">
        <v>3036</v>
      </c>
      <c r="F145" s="130">
        <f t="shared" si="11"/>
        <v>1512</v>
      </c>
      <c r="G145" s="130">
        <v>2100</v>
      </c>
      <c r="H145" s="115" t="s">
        <v>2451</v>
      </c>
    </row>
    <row r="146" spans="2:8" ht="15" customHeight="1">
      <c r="B146" s="110" t="s">
        <v>3104</v>
      </c>
      <c r="C146" s="110" t="s">
        <v>3095</v>
      </c>
      <c r="D146" s="111" t="s">
        <v>646</v>
      </c>
      <c r="E146" s="110" t="s">
        <v>3105</v>
      </c>
      <c r="F146" s="128">
        <f t="shared" ref="F146" si="12">ROUND(G146*0.72,0)</f>
        <v>3154</v>
      </c>
      <c r="G146" s="128">
        <v>4380</v>
      </c>
      <c r="H146" s="115" t="s">
        <v>2451</v>
      </c>
    </row>
    <row r="147" spans="2:8" ht="15" customHeight="1">
      <c r="B147" s="110" t="s">
        <v>924</v>
      </c>
      <c r="C147" s="110" t="s">
        <v>119</v>
      </c>
      <c r="D147" s="111" t="s">
        <v>646</v>
      </c>
      <c r="E147" s="110" t="s">
        <v>925</v>
      </c>
      <c r="F147" s="112">
        <f t="shared" si="8"/>
        <v>612</v>
      </c>
      <c r="G147" s="112">
        <v>850</v>
      </c>
      <c r="H147" s="109"/>
    </row>
    <row r="148" spans="2:8" ht="15" customHeight="1">
      <c r="B148" s="110" t="s">
        <v>926</v>
      </c>
      <c r="C148" s="110" t="s">
        <v>120</v>
      </c>
      <c r="D148" s="111" t="s">
        <v>646</v>
      </c>
      <c r="E148" s="110" t="s">
        <v>927</v>
      </c>
      <c r="F148" s="112">
        <f t="shared" si="8"/>
        <v>612</v>
      </c>
      <c r="G148" s="112">
        <v>850</v>
      </c>
      <c r="H148" s="109"/>
    </row>
    <row r="149" spans="2:8" ht="15" customHeight="1">
      <c r="B149" s="110" t="s">
        <v>3020</v>
      </c>
      <c r="C149" s="110" t="s">
        <v>3019</v>
      </c>
      <c r="D149" s="111" t="s">
        <v>646</v>
      </c>
      <c r="E149" s="110" t="s">
        <v>3021</v>
      </c>
      <c r="F149" s="112">
        <f t="shared" ref="F149" si="13">ROUND(G149*0.72,0)</f>
        <v>1433</v>
      </c>
      <c r="G149" s="112">
        <v>1990</v>
      </c>
      <c r="H149" s="115" t="s">
        <v>2451</v>
      </c>
    </row>
    <row r="150" spans="2:8" ht="15" customHeight="1">
      <c r="B150" s="110" t="s">
        <v>928</v>
      </c>
      <c r="C150" s="110" t="s">
        <v>135</v>
      </c>
      <c r="D150" s="111" t="s">
        <v>646</v>
      </c>
      <c r="E150" s="110" t="s">
        <v>2128</v>
      </c>
      <c r="F150" s="112">
        <f t="shared" ref="F150:F228" si="14">ROUND(G150*0.72,0)</f>
        <v>2282</v>
      </c>
      <c r="G150" s="112">
        <v>3170</v>
      </c>
      <c r="H150" s="109"/>
    </row>
    <row r="151" spans="2:8" ht="15" customHeight="1">
      <c r="B151" s="110" t="s">
        <v>929</v>
      </c>
      <c r="C151" s="110" t="s">
        <v>136</v>
      </c>
      <c r="D151" s="111" t="s">
        <v>646</v>
      </c>
      <c r="E151" s="110" t="s">
        <v>2129</v>
      </c>
      <c r="F151" s="130">
        <f t="shared" si="14"/>
        <v>2772</v>
      </c>
      <c r="G151" s="130">
        <v>3850</v>
      </c>
      <c r="H151" s="109"/>
    </row>
    <row r="152" spans="2:8" ht="15" customHeight="1">
      <c r="B152" s="110" t="s">
        <v>930</v>
      </c>
      <c r="C152" s="110" t="s">
        <v>137</v>
      </c>
      <c r="D152" s="111" t="s">
        <v>646</v>
      </c>
      <c r="E152" s="110" t="s">
        <v>2130</v>
      </c>
      <c r="F152" s="112">
        <f t="shared" si="14"/>
        <v>6293</v>
      </c>
      <c r="G152" s="112">
        <v>8740</v>
      </c>
      <c r="H152" s="109"/>
    </row>
    <row r="153" spans="2:8" ht="15" customHeight="1">
      <c r="B153" s="110" t="s">
        <v>2777</v>
      </c>
      <c r="C153" s="110" t="s">
        <v>2771</v>
      </c>
      <c r="D153" s="111" t="s">
        <v>646</v>
      </c>
      <c r="E153" s="110" t="s">
        <v>2778</v>
      </c>
      <c r="F153" s="112">
        <f t="shared" si="14"/>
        <v>2441</v>
      </c>
      <c r="G153" s="112">
        <v>3390</v>
      </c>
      <c r="H153" s="115"/>
    </row>
    <row r="154" spans="2:8" ht="15" customHeight="1">
      <c r="B154" s="110" t="s">
        <v>2779</v>
      </c>
      <c r="C154" s="110" t="s">
        <v>2773</v>
      </c>
      <c r="D154" s="111" t="s">
        <v>646</v>
      </c>
      <c r="E154" s="110" t="s">
        <v>2780</v>
      </c>
      <c r="F154" s="130">
        <f t="shared" si="14"/>
        <v>3060</v>
      </c>
      <c r="G154" s="130">
        <v>4250</v>
      </c>
      <c r="H154" s="115"/>
    </row>
    <row r="155" spans="2:8" ht="15" customHeight="1">
      <c r="B155" s="110" t="s">
        <v>2781</v>
      </c>
      <c r="C155" s="110" t="s">
        <v>2775</v>
      </c>
      <c r="D155" s="111" t="s">
        <v>646</v>
      </c>
      <c r="E155" s="110" t="s">
        <v>2782</v>
      </c>
      <c r="F155" s="112">
        <f t="shared" si="14"/>
        <v>6523</v>
      </c>
      <c r="G155" s="112">
        <v>9060</v>
      </c>
      <c r="H155" s="115"/>
    </row>
    <row r="156" spans="2:8" ht="15" customHeight="1">
      <c r="B156" s="110" t="s">
        <v>931</v>
      </c>
      <c r="C156" s="110" t="s">
        <v>932</v>
      </c>
      <c r="D156" s="111" t="s">
        <v>646</v>
      </c>
      <c r="E156" s="110" t="s">
        <v>933</v>
      </c>
      <c r="F156" s="112">
        <f t="shared" si="14"/>
        <v>3996</v>
      </c>
      <c r="G156" s="112">
        <v>5550</v>
      </c>
      <c r="H156" s="108"/>
    </row>
    <row r="157" spans="2:8" ht="15" customHeight="1">
      <c r="B157" s="110" t="s">
        <v>934</v>
      </c>
      <c r="C157" s="110" t="s">
        <v>935</v>
      </c>
      <c r="D157" s="111" t="s">
        <v>646</v>
      </c>
      <c r="E157" s="110" t="s">
        <v>936</v>
      </c>
      <c r="F157" s="112">
        <f t="shared" si="14"/>
        <v>3996</v>
      </c>
      <c r="G157" s="112">
        <v>5550</v>
      </c>
      <c r="H157" s="108"/>
    </row>
    <row r="158" spans="2:8" ht="15" customHeight="1">
      <c r="B158" s="110" t="s">
        <v>937</v>
      </c>
      <c r="C158" s="110" t="s">
        <v>938</v>
      </c>
      <c r="D158" s="111" t="s">
        <v>646</v>
      </c>
      <c r="E158" s="110" t="s">
        <v>939</v>
      </c>
      <c r="F158" s="112">
        <f t="shared" si="14"/>
        <v>3996</v>
      </c>
      <c r="G158" s="112">
        <v>5550</v>
      </c>
      <c r="H158" s="108"/>
    </row>
    <row r="159" spans="2:8" ht="15" customHeight="1">
      <c r="B159" s="110" t="s">
        <v>940</v>
      </c>
      <c r="C159" s="110" t="s">
        <v>941</v>
      </c>
      <c r="D159" s="111" t="s">
        <v>646</v>
      </c>
      <c r="E159" s="110" t="s">
        <v>942</v>
      </c>
      <c r="F159" s="112">
        <f t="shared" si="14"/>
        <v>3996</v>
      </c>
      <c r="G159" s="112">
        <v>5550</v>
      </c>
      <c r="H159" s="108"/>
    </row>
    <row r="160" spans="2:8" ht="15" customHeight="1">
      <c r="B160" s="110" t="s">
        <v>943</v>
      </c>
      <c r="C160" s="110" t="s">
        <v>944</v>
      </c>
      <c r="D160" s="111" t="s">
        <v>646</v>
      </c>
      <c r="E160" s="110" t="s">
        <v>945</v>
      </c>
      <c r="F160" s="112">
        <f t="shared" si="14"/>
        <v>3996</v>
      </c>
      <c r="G160" s="112">
        <v>5550</v>
      </c>
      <c r="H160" s="108"/>
    </row>
    <row r="161" spans="2:8" ht="15" customHeight="1">
      <c r="B161" s="110" t="s">
        <v>2278</v>
      </c>
      <c r="C161" s="110" t="s">
        <v>2279</v>
      </c>
      <c r="D161" s="111" t="s">
        <v>646</v>
      </c>
      <c r="E161" s="110" t="s">
        <v>2280</v>
      </c>
      <c r="F161" s="112">
        <f t="shared" si="14"/>
        <v>3996</v>
      </c>
      <c r="G161" s="112">
        <v>5550</v>
      </c>
      <c r="H161" s="108"/>
    </row>
    <row r="162" spans="2:8" ht="15" customHeight="1">
      <c r="B162" s="110" t="s">
        <v>946</v>
      </c>
      <c r="C162" s="110" t="s">
        <v>947</v>
      </c>
      <c r="D162" s="111" t="s">
        <v>646</v>
      </c>
      <c r="E162" s="110" t="s">
        <v>948</v>
      </c>
      <c r="F162" s="112">
        <f t="shared" si="14"/>
        <v>4378</v>
      </c>
      <c r="G162" s="112">
        <v>6080</v>
      </c>
      <c r="H162" s="108"/>
    </row>
    <row r="163" spans="2:8" ht="15" customHeight="1">
      <c r="B163" s="110" t="s">
        <v>949</v>
      </c>
      <c r="C163" s="110" t="s">
        <v>950</v>
      </c>
      <c r="D163" s="111" t="s">
        <v>646</v>
      </c>
      <c r="E163" s="110" t="s">
        <v>951</v>
      </c>
      <c r="F163" s="112">
        <f t="shared" si="14"/>
        <v>4378</v>
      </c>
      <c r="G163" s="112">
        <v>6080</v>
      </c>
      <c r="H163" s="108"/>
    </row>
    <row r="164" spans="2:8" ht="15" customHeight="1">
      <c r="B164" s="110" t="s">
        <v>952</v>
      </c>
      <c r="C164" s="110" t="s">
        <v>953</v>
      </c>
      <c r="D164" s="111" t="s">
        <v>646</v>
      </c>
      <c r="E164" s="110" t="s">
        <v>954</v>
      </c>
      <c r="F164" s="112">
        <f t="shared" si="14"/>
        <v>4378</v>
      </c>
      <c r="G164" s="112">
        <v>6080</v>
      </c>
      <c r="H164" s="108"/>
    </row>
    <row r="165" spans="2:8" ht="15" customHeight="1">
      <c r="B165" s="110" t="s">
        <v>955</v>
      </c>
      <c r="C165" s="110" t="s">
        <v>956</v>
      </c>
      <c r="D165" s="111" t="s">
        <v>646</v>
      </c>
      <c r="E165" s="110" t="s">
        <v>957</v>
      </c>
      <c r="F165" s="112">
        <f t="shared" si="14"/>
        <v>4378</v>
      </c>
      <c r="G165" s="112">
        <v>6080</v>
      </c>
      <c r="H165" s="108"/>
    </row>
    <row r="166" spans="2:8" ht="15" customHeight="1">
      <c r="B166" s="110" t="s">
        <v>958</v>
      </c>
      <c r="C166" s="110" t="s">
        <v>959</v>
      </c>
      <c r="D166" s="111" t="s">
        <v>646</v>
      </c>
      <c r="E166" s="110" t="s">
        <v>960</v>
      </c>
      <c r="F166" s="112">
        <f t="shared" si="14"/>
        <v>4378</v>
      </c>
      <c r="G166" s="112">
        <v>6080</v>
      </c>
      <c r="H166" s="108"/>
    </row>
    <row r="167" spans="2:8" ht="15" customHeight="1">
      <c r="B167" s="110" t="s">
        <v>961</v>
      </c>
      <c r="C167" s="110" t="s">
        <v>594</v>
      </c>
      <c r="D167" s="111" t="s">
        <v>646</v>
      </c>
      <c r="E167" s="110" t="s">
        <v>962</v>
      </c>
      <c r="F167" s="112">
        <f t="shared" si="14"/>
        <v>6293</v>
      </c>
      <c r="G167" s="112">
        <v>8740</v>
      </c>
      <c r="H167" s="108"/>
    </row>
    <row r="168" spans="2:8" ht="15" customHeight="1">
      <c r="B168" s="110" t="s">
        <v>963</v>
      </c>
      <c r="C168" s="110" t="s">
        <v>595</v>
      </c>
      <c r="D168" s="111" t="s">
        <v>646</v>
      </c>
      <c r="E168" s="110" t="s">
        <v>964</v>
      </c>
      <c r="F168" s="112">
        <f t="shared" si="14"/>
        <v>7538</v>
      </c>
      <c r="G168" s="112">
        <v>10470</v>
      </c>
      <c r="H168" s="108"/>
    </row>
    <row r="169" spans="2:8" ht="15" customHeight="1">
      <c r="B169" s="110" t="s">
        <v>3025</v>
      </c>
      <c r="C169" s="110" t="s">
        <v>3023</v>
      </c>
      <c r="D169" s="111" t="s">
        <v>646</v>
      </c>
      <c r="E169" s="110" t="s">
        <v>3026</v>
      </c>
      <c r="F169" s="112">
        <f t="shared" ref="F169:F170" si="15">ROUND(G169*0.72,0)</f>
        <v>4284</v>
      </c>
      <c r="G169" s="112">
        <v>5950</v>
      </c>
      <c r="H169" s="115" t="s">
        <v>2451</v>
      </c>
    </row>
    <row r="170" spans="2:8" ht="15" customHeight="1">
      <c r="B170" s="110" t="s">
        <v>3027</v>
      </c>
      <c r="C170" s="110" t="s">
        <v>3024</v>
      </c>
      <c r="D170" s="111" t="s">
        <v>646</v>
      </c>
      <c r="E170" s="110" t="s">
        <v>3028</v>
      </c>
      <c r="F170" s="112">
        <f t="shared" si="15"/>
        <v>5616</v>
      </c>
      <c r="G170" s="112">
        <v>7800</v>
      </c>
      <c r="H170" s="115" t="s">
        <v>2451</v>
      </c>
    </row>
    <row r="171" spans="2:8" ht="15" customHeight="1">
      <c r="B171" s="110" t="s">
        <v>3101</v>
      </c>
      <c r="C171" s="110" t="s">
        <v>3096</v>
      </c>
      <c r="D171" s="111" t="s">
        <v>646</v>
      </c>
      <c r="E171" s="110" t="s">
        <v>3102</v>
      </c>
      <c r="F171" s="128">
        <f t="shared" ref="F171" si="16">ROUND(G171*0.72,0)</f>
        <v>10368</v>
      </c>
      <c r="G171" s="128">
        <v>14400</v>
      </c>
      <c r="H171" s="115" t="s">
        <v>2451</v>
      </c>
    </row>
    <row r="172" spans="2:8" ht="15" customHeight="1">
      <c r="B172" s="110" t="s">
        <v>965</v>
      </c>
      <c r="C172" s="110" t="s">
        <v>274</v>
      </c>
      <c r="D172" s="111" t="s">
        <v>646</v>
      </c>
      <c r="E172" s="110" t="s">
        <v>966</v>
      </c>
      <c r="F172" s="130">
        <f t="shared" si="14"/>
        <v>2009</v>
      </c>
      <c r="G172" s="130">
        <v>2790</v>
      </c>
      <c r="H172" s="108"/>
    </row>
    <row r="173" spans="2:8" ht="15" customHeight="1">
      <c r="B173" s="110" t="s">
        <v>967</v>
      </c>
      <c r="C173" s="110" t="s">
        <v>287</v>
      </c>
      <c r="D173" s="111" t="s">
        <v>646</v>
      </c>
      <c r="E173" s="110" t="s">
        <v>968</v>
      </c>
      <c r="F173" s="130">
        <f t="shared" si="14"/>
        <v>1872</v>
      </c>
      <c r="G173" s="130">
        <v>2600</v>
      </c>
      <c r="H173" s="108"/>
    </row>
    <row r="174" spans="2:8" ht="15" customHeight="1">
      <c r="B174" s="110" t="s">
        <v>969</v>
      </c>
      <c r="C174" s="110" t="s">
        <v>273</v>
      </c>
      <c r="D174" s="111" t="s">
        <v>646</v>
      </c>
      <c r="E174" s="110" t="s">
        <v>970</v>
      </c>
      <c r="F174" s="130">
        <f t="shared" si="14"/>
        <v>1440</v>
      </c>
      <c r="G174" s="130">
        <v>2000</v>
      </c>
      <c r="H174" s="108"/>
    </row>
    <row r="175" spans="2:8" ht="15" customHeight="1">
      <c r="B175" s="110" t="s">
        <v>2717</v>
      </c>
      <c r="C175" s="110" t="s">
        <v>2716</v>
      </c>
      <c r="D175" s="111" t="s">
        <v>646</v>
      </c>
      <c r="E175" s="110" t="s">
        <v>2719</v>
      </c>
      <c r="F175" s="112">
        <f t="shared" ref="F175" si="17">ROUND(G175*0.72,0)</f>
        <v>30240</v>
      </c>
      <c r="G175" s="112">
        <v>42000</v>
      </c>
      <c r="H175" s="115"/>
    </row>
    <row r="176" spans="2:8" ht="15" customHeight="1">
      <c r="B176" s="110" t="s">
        <v>971</v>
      </c>
      <c r="C176" s="110" t="s">
        <v>86</v>
      </c>
      <c r="D176" s="111" t="s">
        <v>646</v>
      </c>
      <c r="E176" s="110" t="s">
        <v>972</v>
      </c>
      <c r="F176" s="112">
        <f t="shared" si="14"/>
        <v>9929</v>
      </c>
      <c r="G176" s="112">
        <v>13790</v>
      </c>
      <c r="H176" s="109"/>
    </row>
    <row r="177" spans="2:8" ht="15" customHeight="1">
      <c r="B177" s="110" t="s">
        <v>973</v>
      </c>
      <c r="C177" s="110" t="s">
        <v>87</v>
      </c>
      <c r="D177" s="111" t="s">
        <v>646</v>
      </c>
      <c r="E177" s="110" t="s">
        <v>974</v>
      </c>
      <c r="F177" s="112">
        <f t="shared" si="14"/>
        <v>1411</v>
      </c>
      <c r="G177" s="112">
        <v>1960</v>
      </c>
      <c r="H177" s="109"/>
    </row>
    <row r="178" spans="2:8" ht="15" customHeight="1">
      <c r="B178" s="110" t="s">
        <v>975</v>
      </c>
      <c r="C178" s="110" t="s">
        <v>2925</v>
      </c>
      <c r="D178" s="111" t="s">
        <v>646</v>
      </c>
      <c r="E178" s="110" t="s">
        <v>2926</v>
      </c>
      <c r="F178" s="112">
        <f t="shared" si="14"/>
        <v>3499</v>
      </c>
      <c r="G178" s="112">
        <v>4860</v>
      </c>
      <c r="H178" s="109"/>
    </row>
    <row r="179" spans="2:8" ht="15" customHeight="1">
      <c r="B179" s="110" t="s">
        <v>976</v>
      </c>
      <c r="C179" s="110" t="s">
        <v>88</v>
      </c>
      <c r="D179" s="111" t="s">
        <v>646</v>
      </c>
      <c r="E179" s="110" t="s">
        <v>977</v>
      </c>
      <c r="F179" s="112">
        <f t="shared" si="14"/>
        <v>1411</v>
      </c>
      <c r="G179" s="112">
        <v>1960</v>
      </c>
      <c r="H179" s="109"/>
    </row>
    <row r="180" spans="2:8" ht="15" customHeight="1">
      <c r="B180" s="110" t="s">
        <v>978</v>
      </c>
      <c r="C180" s="110" t="s">
        <v>91</v>
      </c>
      <c r="D180" s="111" t="s">
        <v>646</v>
      </c>
      <c r="E180" s="110" t="s">
        <v>979</v>
      </c>
      <c r="F180" s="112">
        <f t="shared" si="14"/>
        <v>5054</v>
      </c>
      <c r="G180" s="112">
        <v>7020</v>
      </c>
      <c r="H180" s="109"/>
    </row>
    <row r="181" spans="2:8" ht="15" customHeight="1">
      <c r="B181" s="110" t="s">
        <v>980</v>
      </c>
      <c r="C181" s="110" t="s">
        <v>89</v>
      </c>
      <c r="D181" s="111" t="s">
        <v>646</v>
      </c>
      <c r="E181" s="110" t="s">
        <v>981</v>
      </c>
      <c r="F181" s="112">
        <f t="shared" si="14"/>
        <v>2275</v>
      </c>
      <c r="G181" s="112">
        <v>3160</v>
      </c>
      <c r="H181" s="109"/>
    </row>
    <row r="182" spans="2:8" ht="15" customHeight="1">
      <c r="B182" s="110" t="s">
        <v>982</v>
      </c>
      <c r="C182" s="110" t="s">
        <v>622</v>
      </c>
      <c r="D182" s="111" t="s">
        <v>646</v>
      </c>
      <c r="E182" s="110" t="s">
        <v>983</v>
      </c>
      <c r="F182" s="112">
        <f t="shared" si="14"/>
        <v>2275</v>
      </c>
      <c r="G182" s="112">
        <v>3160</v>
      </c>
      <c r="H182" s="108"/>
    </row>
    <row r="183" spans="2:8" ht="15" customHeight="1">
      <c r="B183" s="110" t="s">
        <v>984</v>
      </c>
      <c r="C183" s="110" t="s">
        <v>90</v>
      </c>
      <c r="D183" s="111" t="s">
        <v>646</v>
      </c>
      <c r="E183" s="110" t="s">
        <v>985</v>
      </c>
      <c r="F183" s="112">
        <f t="shared" si="14"/>
        <v>3744</v>
      </c>
      <c r="G183" s="112">
        <v>5200</v>
      </c>
      <c r="H183" s="109"/>
    </row>
    <row r="184" spans="2:8" ht="15" customHeight="1">
      <c r="B184" s="110" t="s">
        <v>3044</v>
      </c>
      <c r="C184" s="110" t="s">
        <v>3043</v>
      </c>
      <c r="D184" s="111" t="s">
        <v>646</v>
      </c>
      <c r="E184" s="110" t="s">
        <v>3045</v>
      </c>
      <c r="F184" s="112">
        <f t="shared" ref="F184" si="18">ROUND(G184*0.72,0)</f>
        <v>2088</v>
      </c>
      <c r="G184" s="112">
        <v>2900</v>
      </c>
      <c r="H184" s="115" t="s">
        <v>2451</v>
      </c>
    </row>
    <row r="185" spans="2:8" ht="15" customHeight="1">
      <c r="B185" s="110" t="s">
        <v>2890</v>
      </c>
      <c r="C185" s="110" t="s">
        <v>2896</v>
      </c>
      <c r="D185" s="111" t="s">
        <v>646</v>
      </c>
      <c r="E185" s="110" t="s">
        <v>2898</v>
      </c>
      <c r="F185" s="112">
        <f t="shared" ref="F185:F186" si="19">ROUND(G185*0.72,0)</f>
        <v>1073</v>
      </c>
      <c r="G185" s="112">
        <v>1490</v>
      </c>
      <c r="H185" s="115" t="s">
        <v>2451</v>
      </c>
    </row>
    <row r="186" spans="2:8" ht="15" customHeight="1">
      <c r="B186" s="110" t="s">
        <v>2891</v>
      </c>
      <c r="C186" s="110" t="s">
        <v>2897</v>
      </c>
      <c r="D186" s="111" t="s">
        <v>646</v>
      </c>
      <c r="E186" s="110" t="s">
        <v>2899</v>
      </c>
      <c r="F186" s="112">
        <f t="shared" si="19"/>
        <v>1073</v>
      </c>
      <c r="G186" s="112">
        <v>1490</v>
      </c>
      <c r="H186" s="115" t="s">
        <v>2451</v>
      </c>
    </row>
    <row r="187" spans="2:8" ht="15" customHeight="1">
      <c r="B187" s="110" t="s">
        <v>3047</v>
      </c>
      <c r="C187" s="110" t="s">
        <v>3046</v>
      </c>
      <c r="D187" s="111" t="s">
        <v>646</v>
      </c>
      <c r="E187" s="110" t="s">
        <v>3048</v>
      </c>
      <c r="F187" s="112">
        <f t="shared" ref="F187" si="20">ROUND(G187*0.72,0)</f>
        <v>2369</v>
      </c>
      <c r="G187" s="112">
        <v>3290</v>
      </c>
      <c r="H187" s="115"/>
    </row>
    <row r="188" spans="2:8" ht="15" customHeight="1">
      <c r="B188" s="110" t="s">
        <v>986</v>
      </c>
      <c r="C188" s="110" t="s">
        <v>92</v>
      </c>
      <c r="D188" s="111" t="s">
        <v>646</v>
      </c>
      <c r="E188" s="110" t="s">
        <v>987</v>
      </c>
      <c r="F188" s="112">
        <f t="shared" si="14"/>
        <v>10944</v>
      </c>
      <c r="G188" s="112">
        <v>15200</v>
      </c>
      <c r="H188" s="109"/>
    </row>
    <row r="189" spans="2:8" ht="15" customHeight="1">
      <c r="B189" s="110" t="s">
        <v>988</v>
      </c>
      <c r="C189" s="110" t="s">
        <v>312</v>
      </c>
      <c r="D189" s="111" t="s">
        <v>646</v>
      </c>
      <c r="E189" s="110" t="s">
        <v>989</v>
      </c>
      <c r="F189" s="112">
        <f t="shared" si="14"/>
        <v>6667</v>
      </c>
      <c r="G189" s="112">
        <v>9260</v>
      </c>
      <c r="H189" s="108"/>
    </row>
    <row r="190" spans="2:8" ht="15" customHeight="1">
      <c r="B190" s="110" t="s">
        <v>990</v>
      </c>
      <c r="C190" s="110" t="s">
        <v>313</v>
      </c>
      <c r="D190" s="111" t="s">
        <v>646</v>
      </c>
      <c r="E190" s="110" t="s">
        <v>991</v>
      </c>
      <c r="F190" s="112">
        <f t="shared" si="14"/>
        <v>7308</v>
      </c>
      <c r="G190" s="112">
        <v>10150</v>
      </c>
      <c r="H190" s="108"/>
    </row>
    <row r="191" spans="2:8" ht="15" customHeight="1">
      <c r="B191" s="110" t="s">
        <v>992</v>
      </c>
      <c r="C191" s="110" t="s">
        <v>993</v>
      </c>
      <c r="D191" s="111" t="s">
        <v>646</v>
      </c>
      <c r="E191" s="110" t="s">
        <v>994</v>
      </c>
      <c r="F191" s="112">
        <f t="shared" si="14"/>
        <v>691</v>
      </c>
      <c r="G191" s="112">
        <v>960</v>
      </c>
      <c r="H191" s="108"/>
    </row>
    <row r="192" spans="2:8" ht="15" customHeight="1">
      <c r="B192" s="110" t="s">
        <v>995</v>
      </c>
      <c r="C192" s="110" t="s">
        <v>219</v>
      </c>
      <c r="D192" s="111" t="s">
        <v>646</v>
      </c>
      <c r="E192" s="110" t="s">
        <v>996</v>
      </c>
      <c r="F192" s="112">
        <f t="shared" si="14"/>
        <v>1505</v>
      </c>
      <c r="G192" s="112">
        <v>2090</v>
      </c>
      <c r="H192" s="109"/>
    </row>
    <row r="193" spans="2:8" ht="15" customHeight="1">
      <c r="B193" s="110" t="s">
        <v>2888</v>
      </c>
      <c r="C193" s="110" t="s">
        <v>2886</v>
      </c>
      <c r="D193" s="111" t="s">
        <v>646</v>
      </c>
      <c r="E193" s="110" t="s">
        <v>2889</v>
      </c>
      <c r="F193" s="130">
        <f t="shared" ref="F193" si="21">ROUND(G193*0.72,0)</f>
        <v>1728</v>
      </c>
      <c r="G193" s="130">
        <v>2400</v>
      </c>
      <c r="H193" s="115" t="s">
        <v>2451</v>
      </c>
    </row>
    <row r="194" spans="2:8" ht="15" customHeight="1">
      <c r="B194" s="110" t="s">
        <v>997</v>
      </c>
      <c r="C194" s="110" t="s">
        <v>641</v>
      </c>
      <c r="D194" s="111" t="s">
        <v>646</v>
      </c>
      <c r="E194" s="110" t="s">
        <v>998</v>
      </c>
      <c r="F194" s="112">
        <f t="shared" si="14"/>
        <v>598</v>
      </c>
      <c r="G194" s="112">
        <v>830</v>
      </c>
      <c r="H194" s="115"/>
    </row>
    <row r="195" spans="2:8" ht="15" customHeight="1">
      <c r="B195" s="110" t="s">
        <v>999</v>
      </c>
      <c r="C195" s="110" t="s">
        <v>112</v>
      </c>
      <c r="D195" s="111" t="s">
        <v>646</v>
      </c>
      <c r="E195" s="110" t="s">
        <v>1000</v>
      </c>
      <c r="F195" s="112">
        <f t="shared" si="14"/>
        <v>43</v>
      </c>
      <c r="G195" s="112">
        <v>60.1</v>
      </c>
      <c r="H195" s="109"/>
    </row>
    <row r="196" spans="2:8" ht="15" customHeight="1">
      <c r="B196" s="110" t="s">
        <v>1001</v>
      </c>
      <c r="C196" s="110" t="s">
        <v>113</v>
      </c>
      <c r="D196" s="111" t="s">
        <v>646</v>
      </c>
      <c r="E196" s="110" t="s">
        <v>1002</v>
      </c>
      <c r="F196" s="112">
        <f t="shared" si="14"/>
        <v>113</v>
      </c>
      <c r="G196" s="112">
        <v>157.5</v>
      </c>
      <c r="H196" s="109"/>
    </row>
    <row r="197" spans="2:8" ht="15" customHeight="1">
      <c r="B197" s="110" t="s">
        <v>1003</v>
      </c>
      <c r="C197" s="110" t="s">
        <v>1004</v>
      </c>
      <c r="D197" s="111" t="s">
        <v>646</v>
      </c>
      <c r="E197" s="110" t="s">
        <v>1005</v>
      </c>
      <c r="F197" s="112">
        <f t="shared" si="14"/>
        <v>30</v>
      </c>
      <c r="G197" s="112">
        <v>42</v>
      </c>
      <c r="H197" s="109"/>
    </row>
    <row r="198" spans="2:8" ht="15" customHeight="1">
      <c r="B198" s="110" t="s">
        <v>1006</v>
      </c>
      <c r="C198" s="110" t="s">
        <v>1007</v>
      </c>
      <c r="D198" s="111" t="s">
        <v>646</v>
      </c>
      <c r="E198" s="110" t="s">
        <v>1008</v>
      </c>
      <c r="F198" s="112">
        <f t="shared" si="14"/>
        <v>30</v>
      </c>
      <c r="G198" s="112">
        <v>42</v>
      </c>
      <c r="H198" s="109"/>
    </row>
    <row r="199" spans="2:8" ht="15" customHeight="1">
      <c r="B199" s="110" t="s">
        <v>1009</v>
      </c>
      <c r="C199" s="110" t="s">
        <v>1010</v>
      </c>
      <c r="D199" s="111" t="s">
        <v>646</v>
      </c>
      <c r="E199" s="110" t="s">
        <v>1011</v>
      </c>
      <c r="F199" s="112">
        <f t="shared" si="14"/>
        <v>30</v>
      </c>
      <c r="G199" s="112">
        <v>42</v>
      </c>
      <c r="H199" s="109"/>
    </row>
    <row r="200" spans="2:8" ht="15" customHeight="1">
      <c r="B200" s="110" t="s">
        <v>1012</v>
      </c>
      <c r="C200" s="110" t="s">
        <v>1013</v>
      </c>
      <c r="D200" s="111" t="s">
        <v>646</v>
      </c>
      <c r="E200" s="110" t="s">
        <v>1014</v>
      </c>
      <c r="F200" s="112">
        <f t="shared" si="14"/>
        <v>30</v>
      </c>
      <c r="G200" s="112">
        <v>42</v>
      </c>
      <c r="H200" s="109"/>
    </row>
    <row r="201" spans="2:8" ht="15" customHeight="1">
      <c r="B201" s="110" t="s">
        <v>2145</v>
      </c>
      <c r="C201" s="110" t="s">
        <v>2144</v>
      </c>
      <c r="D201" s="111" t="s">
        <v>646</v>
      </c>
      <c r="E201" s="110" t="s">
        <v>2146</v>
      </c>
      <c r="F201" s="112">
        <f t="shared" si="14"/>
        <v>1944</v>
      </c>
      <c r="G201" s="112">
        <v>2700</v>
      </c>
      <c r="H201" s="115"/>
    </row>
    <row r="202" spans="2:8" ht="15" customHeight="1">
      <c r="B202" s="110" t="s">
        <v>2147</v>
      </c>
      <c r="C202" s="110" t="s">
        <v>2131</v>
      </c>
      <c r="D202" s="111" t="s">
        <v>646</v>
      </c>
      <c r="E202" s="110" t="s">
        <v>2148</v>
      </c>
      <c r="F202" s="112">
        <f t="shared" si="14"/>
        <v>1944</v>
      </c>
      <c r="G202" s="112">
        <v>2700</v>
      </c>
      <c r="H202" s="115"/>
    </row>
    <row r="203" spans="2:8" ht="15" customHeight="1">
      <c r="B203" s="110" t="s">
        <v>2149</v>
      </c>
      <c r="C203" s="110" t="s">
        <v>2132</v>
      </c>
      <c r="D203" s="111" t="s">
        <v>646</v>
      </c>
      <c r="E203" s="110" t="s">
        <v>2150</v>
      </c>
      <c r="F203" s="112">
        <f t="shared" si="14"/>
        <v>670</v>
      </c>
      <c r="G203" s="112">
        <v>930</v>
      </c>
      <c r="H203" s="115"/>
    </row>
    <row r="204" spans="2:8" ht="15" customHeight="1">
      <c r="B204" s="110" t="s">
        <v>2151</v>
      </c>
      <c r="C204" s="110" t="s">
        <v>2133</v>
      </c>
      <c r="D204" s="111" t="s">
        <v>646</v>
      </c>
      <c r="E204" s="110" t="s">
        <v>2152</v>
      </c>
      <c r="F204" s="112">
        <f t="shared" si="14"/>
        <v>518</v>
      </c>
      <c r="G204" s="112">
        <v>720</v>
      </c>
      <c r="H204" s="115"/>
    </row>
    <row r="205" spans="2:8" ht="15" customHeight="1">
      <c r="B205" s="110" t="s">
        <v>2153</v>
      </c>
      <c r="C205" s="110" t="s">
        <v>2134</v>
      </c>
      <c r="D205" s="111" t="s">
        <v>646</v>
      </c>
      <c r="E205" s="110" t="s">
        <v>2155</v>
      </c>
      <c r="F205" s="112">
        <f t="shared" si="14"/>
        <v>202</v>
      </c>
      <c r="G205" s="112">
        <v>280</v>
      </c>
      <c r="H205" s="115"/>
    </row>
    <row r="206" spans="2:8" ht="15" customHeight="1">
      <c r="B206" s="110" t="s">
        <v>1015</v>
      </c>
      <c r="C206" s="110" t="s">
        <v>144</v>
      </c>
      <c r="D206" s="111" t="s">
        <v>646</v>
      </c>
      <c r="E206" s="110" t="s">
        <v>1830</v>
      </c>
      <c r="F206" s="112">
        <f t="shared" si="14"/>
        <v>612</v>
      </c>
      <c r="G206" s="112">
        <v>850</v>
      </c>
      <c r="H206" s="109"/>
    </row>
    <row r="207" spans="2:8" ht="15" customHeight="1">
      <c r="B207" s="110" t="s">
        <v>1016</v>
      </c>
      <c r="C207" s="110" t="s">
        <v>145</v>
      </c>
      <c r="D207" s="111" t="s">
        <v>646</v>
      </c>
      <c r="E207" s="110" t="s">
        <v>1017</v>
      </c>
      <c r="F207" s="112">
        <f t="shared" si="14"/>
        <v>742</v>
      </c>
      <c r="G207" s="112">
        <v>1030</v>
      </c>
      <c r="H207" s="108"/>
    </row>
    <row r="208" spans="2:8" ht="15" customHeight="1">
      <c r="B208" s="110" t="s">
        <v>1018</v>
      </c>
      <c r="C208" s="110" t="s">
        <v>643</v>
      </c>
      <c r="D208" s="111" t="s">
        <v>646</v>
      </c>
      <c r="E208" s="110" t="s">
        <v>1019</v>
      </c>
      <c r="F208" s="130">
        <f t="shared" si="14"/>
        <v>6120</v>
      </c>
      <c r="G208" s="130">
        <v>8500</v>
      </c>
      <c r="H208" s="115"/>
    </row>
    <row r="209" spans="2:8" ht="15" customHeight="1">
      <c r="B209" s="110" t="s">
        <v>2372</v>
      </c>
      <c r="C209" s="110" t="s">
        <v>2373</v>
      </c>
      <c r="D209" s="111" t="s">
        <v>646</v>
      </c>
      <c r="E209" s="110" t="s">
        <v>2374</v>
      </c>
      <c r="F209" s="112">
        <f t="shared" si="14"/>
        <v>792</v>
      </c>
      <c r="G209" s="112">
        <v>1100</v>
      </c>
      <c r="H209" s="115"/>
    </row>
    <row r="210" spans="2:8" ht="15" customHeight="1">
      <c r="B210" s="110" t="s">
        <v>1020</v>
      </c>
      <c r="C210" s="110" t="s">
        <v>141</v>
      </c>
      <c r="D210" s="111" t="s">
        <v>646</v>
      </c>
      <c r="E210" s="110" t="s">
        <v>1021</v>
      </c>
      <c r="F210" s="112">
        <f t="shared" si="14"/>
        <v>1548</v>
      </c>
      <c r="G210" s="112">
        <v>2150</v>
      </c>
      <c r="H210" s="108"/>
    </row>
    <row r="211" spans="2:8" ht="15" customHeight="1">
      <c r="B211" s="110" t="s">
        <v>1022</v>
      </c>
      <c r="C211" s="110" t="s">
        <v>142</v>
      </c>
      <c r="D211" s="111" t="s">
        <v>646</v>
      </c>
      <c r="E211" s="110" t="s">
        <v>1023</v>
      </c>
      <c r="F211" s="112">
        <f t="shared" si="14"/>
        <v>1850</v>
      </c>
      <c r="G211" s="112">
        <v>2570</v>
      </c>
      <c r="H211" s="109"/>
    </row>
    <row r="212" spans="2:8" ht="15" customHeight="1">
      <c r="B212" s="110" t="s">
        <v>1024</v>
      </c>
      <c r="C212" s="110" t="s">
        <v>143</v>
      </c>
      <c r="D212" s="111" t="s">
        <v>646</v>
      </c>
      <c r="E212" s="110" t="s">
        <v>1831</v>
      </c>
      <c r="F212" s="112">
        <f t="shared" si="14"/>
        <v>3845</v>
      </c>
      <c r="G212" s="112">
        <v>5340</v>
      </c>
      <c r="H212" s="109"/>
    </row>
    <row r="213" spans="2:8" ht="15" customHeight="1">
      <c r="B213" s="110" t="s">
        <v>3109</v>
      </c>
      <c r="C213" s="110" t="s">
        <v>3097</v>
      </c>
      <c r="D213" s="111" t="s">
        <v>646</v>
      </c>
      <c r="E213" s="110" t="s">
        <v>3110</v>
      </c>
      <c r="F213" s="128">
        <f t="shared" ref="F213:F215" si="22">ROUND(G213*0.72,0)</f>
        <v>824</v>
      </c>
      <c r="G213" s="128">
        <v>1145</v>
      </c>
      <c r="H213" s="115" t="s">
        <v>2451</v>
      </c>
    </row>
    <row r="214" spans="2:8" ht="15" customHeight="1">
      <c r="B214" s="110" t="s">
        <v>3111</v>
      </c>
      <c r="C214" s="110" t="s">
        <v>3098</v>
      </c>
      <c r="D214" s="111" t="s">
        <v>646</v>
      </c>
      <c r="E214" s="110" t="s">
        <v>3112</v>
      </c>
      <c r="F214" s="128">
        <f t="shared" si="22"/>
        <v>896</v>
      </c>
      <c r="G214" s="128">
        <v>1245</v>
      </c>
      <c r="H214" s="115" t="s">
        <v>2451</v>
      </c>
    </row>
    <row r="215" spans="2:8" ht="15" customHeight="1">
      <c r="B215" s="110" t="s">
        <v>3113</v>
      </c>
      <c r="C215" s="110" t="s">
        <v>3099</v>
      </c>
      <c r="D215" s="111" t="s">
        <v>646</v>
      </c>
      <c r="E215" s="110" t="s">
        <v>3114</v>
      </c>
      <c r="F215" s="128">
        <f t="shared" si="22"/>
        <v>1498</v>
      </c>
      <c r="G215" s="128">
        <v>2080</v>
      </c>
      <c r="H215" s="115" t="s">
        <v>2451</v>
      </c>
    </row>
    <row r="216" spans="2:8" ht="15" customHeight="1">
      <c r="B216" s="110" t="s">
        <v>1025</v>
      </c>
      <c r="C216" s="110" t="s">
        <v>235</v>
      </c>
      <c r="D216" s="111" t="s">
        <v>646</v>
      </c>
      <c r="E216" s="110" t="s">
        <v>1832</v>
      </c>
      <c r="F216" s="112">
        <f t="shared" si="14"/>
        <v>1570</v>
      </c>
      <c r="G216" s="112">
        <v>2180</v>
      </c>
      <c r="H216" s="109"/>
    </row>
    <row r="217" spans="2:8" ht="15" customHeight="1">
      <c r="B217" s="110" t="s">
        <v>1026</v>
      </c>
      <c r="C217" s="110" t="s">
        <v>234</v>
      </c>
      <c r="D217" s="111" t="s">
        <v>646</v>
      </c>
      <c r="E217" s="110" t="s">
        <v>1833</v>
      </c>
      <c r="F217" s="112">
        <f t="shared" si="14"/>
        <v>2326</v>
      </c>
      <c r="G217" s="112">
        <v>3230</v>
      </c>
      <c r="H217" s="109"/>
    </row>
    <row r="218" spans="2:8" ht="15" customHeight="1">
      <c r="B218" s="110" t="s">
        <v>2981</v>
      </c>
      <c r="C218" s="110" t="s">
        <v>233</v>
      </c>
      <c r="D218" s="111" t="s">
        <v>646</v>
      </c>
      <c r="E218" s="110" t="s">
        <v>2984</v>
      </c>
      <c r="F218" s="112">
        <f t="shared" si="14"/>
        <v>9101</v>
      </c>
      <c r="G218" s="112">
        <v>12640</v>
      </c>
      <c r="H218" s="109"/>
    </row>
    <row r="219" spans="2:8" ht="15" customHeight="1">
      <c r="B219" s="110" t="s">
        <v>1027</v>
      </c>
      <c r="C219" s="110" t="s">
        <v>237</v>
      </c>
      <c r="D219" s="111" t="s">
        <v>646</v>
      </c>
      <c r="E219" s="110" t="s">
        <v>1028</v>
      </c>
      <c r="F219" s="112">
        <f t="shared" si="14"/>
        <v>886</v>
      </c>
      <c r="G219" s="112">
        <v>1230</v>
      </c>
      <c r="H219" s="109"/>
    </row>
    <row r="220" spans="2:8" ht="15" customHeight="1">
      <c r="B220" s="110" t="s">
        <v>1029</v>
      </c>
      <c r="C220" s="110" t="s">
        <v>232</v>
      </c>
      <c r="D220" s="111" t="s">
        <v>646</v>
      </c>
      <c r="E220" s="110" t="s">
        <v>1030</v>
      </c>
      <c r="F220" s="112">
        <f t="shared" si="14"/>
        <v>2362</v>
      </c>
      <c r="G220" s="112">
        <v>3280</v>
      </c>
      <c r="H220" s="109"/>
    </row>
    <row r="221" spans="2:8" ht="15" customHeight="1">
      <c r="B221" s="110" t="s">
        <v>1031</v>
      </c>
      <c r="C221" s="110" t="s">
        <v>236</v>
      </c>
      <c r="D221" s="111" t="s">
        <v>646</v>
      </c>
      <c r="E221" s="110" t="s">
        <v>1032</v>
      </c>
      <c r="F221" s="112">
        <f t="shared" si="14"/>
        <v>886</v>
      </c>
      <c r="G221" s="112">
        <v>1230</v>
      </c>
      <c r="H221" s="109"/>
    </row>
    <row r="222" spans="2:8" ht="15" customHeight="1">
      <c r="B222" s="110" t="s">
        <v>3093</v>
      </c>
      <c r="C222" s="110" t="s">
        <v>3091</v>
      </c>
      <c r="D222" s="111" t="s">
        <v>646</v>
      </c>
      <c r="E222" s="110" t="s">
        <v>3094</v>
      </c>
      <c r="F222" s="128">
        <f t="shared" ref="F222" si="23">ROUND(G222*0.72,0)</f>
        <v>2088</v>
      </c>
      <c r="G222" s="128">
        <v>2900</v>
      </c>
      <c r="H222" s="115" t="s">
        <v>2451</v>
      </c>
    </row>
    <row r="223" spans="2:8" ht="15" customHeight="1">
      <c r="B223" s="110" t="s">
        <v>1033</v>
      </c>
      <c r="C223" s="110" t="s">
        <v>231</v>
      </c>
      <c r="D223" s="111" t="s">
        <v>646</v>
      </c>
      <c r="E223" s="110" t="s">
        <v>1034</v>
      </c>
      <c r="F223" s="112">
        <f t="shared" si="14"/>
        <v>4608</v>
      </c>
      <c r="G223" s="112">
        <v>6400</v>
      </c>
      <c r="H223" s="109"/>
    </row>
    <row r="224" spans="2:8" ht="15" customHeight="1">
      <c r="B224" s="110" t="s">
        <v>1035</v>
      </c>
      <c r="C224" s="110" t="s">
        <v>239</v>
      </c>
      <c r="D224" s="111" t="s">
        <v>646</v>
      </c>
      <c r="E224" s="110" t="s">
        <v>1036</v>
      </c>
      <c r="F224" s="112">
        <f t="shared" si="14"/>
        <v>6149</v>
      </c>
      <c r="G224" s="112">
        <v>8540</v>
      </c>
      <c r="H224" s="109"/>
    </row>
    <row r="225" spans="2:8" ht="15" customHeight="1">
      <c r="B225" s="110" t="s">
        <v>3011</v>
      </c>
      <c r="C225" s="110" t="s">
        <v>238</v>
      </c>
      <c r="D225" s="111" t="s">
        <v>646</v>
      </c>
      <c r="E225" s="110" t="s">
        <v>3012</v>
      </c>
      <c r="F225" s="112">
        <f t="shared" si="14"/>
        <v>6206</v>
      </c>
      <c r="G225" s="112">
        <v>8620</v>
      </c>
      <c r="H225" s="109"/>
    </row>
    <row r="226" spans="2:8" ht="15" customHeight="1">
      <c r="B226" s="110" t="s">
        <v>2982</v>
      </c>
      <c r="C226" s="110" t="s">
        <v>314</v>
      </c>
      <c r="D226" s="111" t="s">
        <v>646</v>
      </c>
      <c r="E226" s="110" t="s">
        <v>2983</v>
      </c>
      <c r="F226" s="112">
        <f t="shared" si="14"/>
        <v>9900</v>
      </c>
      <c r="G226" s="112">
        <v>13750</v>
      </c>
      <c r="H226" s="108"/>
    </row>
    <row r="227" spans="2:8" ht="15" customHeight="1">
      <c r="B227" s="110" t="s">
        <v>1037</v>
      </c>
      <c r="C227" s="110" t="s">
        <v>85</v>
      </c>
      <c r="D227" s="111" t="s">
        <v>646</v>
      </c>
      <c r="E227" s="110" t="s">
        <v>1038</v>
      </c>
      <c r="F227" s="112">
        <f t="shared" si="14"/>
        <v>864</v>
      </c>
      <c r="G227" s="112">
        <v>1200</v>
      </c>
      <c r="H227" s="109"/>
    </row>
    <row r="228" spans="2:8" ht="15" customHeight="1">
      <c r="B228" s="110" t="s">
        <v>1039</v>
      </c>
      <c r="C228" s="110" t="s">
        <v>310</v>
      </c>
      <c r="D228" s="111" t="s">
        <v>646</v>
      </c>
      <c r="E228" s="110" t="s">
        <v>1834</v>
      </c>
      <c r="F228" s="112">
        <f t="shared" si="14"/>
        <v>2254</v>
      </c>
      <c r="G228" s="112">
        <v>3130</v>
      </c>
      <c r="H228" s="109"/>
    </row>
    <row r="229" spans="2:8" ht="15" customHeight="1">
      <c r="B229" s="110" t="s">
        <v>1040</v>
      </c>
      <c r="C229" s="110" t="s">
        <v>309</v>
      </c>
      <c r="D229" s="111" t="s">
        <v>646</v>
      </c>
      <c r="E229" s="110" t="s">
        <v>1835</v>
      </c>
      <c r="F229" s="112">
        <f t="shared" ref="F229:F243" si="24">ROUND(G229*0.72,0)</f>
        <v>2254</v>
      </c>
      <c r="G229" s="112">
        <v>3130</v>
      </c>
      <c r="H229" s="109"/>
    </row>
    <row r="230" spans="2:8" ht="15" customHeight="1">
      <c r="B230" s="110" t="s">
        <v>1041</v>
      </c>
      <c r="C230" s="110" t="s">
        <v>311</v>
      </c>
      <c r="D230" s="111" t="s">
        <v>646</v>
      </c>
      <c r="E230" s="110" t="s">
        <v>1836</v>
      </c>
      <c r="F230" s="112">
        <f t="shared" si="24"/>
        <v>655</v>
      </c>
      <c r="G230" s="112">
        <v>910</v>
      </c>
      <c r="H230" s="109"/>
    </row>
    <row r="231" spans="2:8" ht="15" customHeight="1">
      <c r="B231" s="110" t="s">
        <v>2158</v>
      </c>
      <c r="C231" s="110" t="s">
        <v>2156</v>
      </c>
      <c r="D231" s="111" t="s">
        <v>646</v>
      </c>
      <c r="E231" s="110" t="s">
        <v>2159</v>
      </c>
      <c r="F231" s="112">
        <f t="shared" si="24"/>
        <v>1498</v>
      </c>
      <c r="G231" s="112">
        <v>2080</v>
      </c>
      <c r="H231" s="115"/>
    </row>
    <row r="232" spans="2:8" ht="15" customHeight="1">
      <c r="B232" s="110" t="s">
        <v>2160</v>
      </c>
      <c r="C232" s="110" t="s">
        <v>2157</v>
      </c>
      <c r="D232" s="111" t="s">
        <v>646</v>
      </c>
      <c r="E232" s="110" t="s">
        <v>2161</v>
      </c>
      <c r="F232" s="112">
        <f t="shared" si="24"/>
        <v>2470</v>
      </c>
      <c r="G232" s="112">
        <v>3430</v>
      </c>
      <c r="H232" s="115"/>
    </row>
    <row r="233" spans="2:8" ht="15" customHeight="1">
      <c r="B233" s="110" t="s">
        <v>3071</v>
      </c>
      <c r="C233" s="110" t="s">
        <v>3069</v>
      </c>
      <c r="D233" s="111" t="s">
        <v>646</v>
      </c>
      <c r="E233" s="110" t="s">
        <v>3072</v>
      </c>
      <c r="F233" s="112">
        <f t="shared" ref="F233:F234" si="25">ROUND(G233*0.72,0)</f>
        <v>6120</v>
      </c>
      <c r="G233" s="112">
        <v>8500</v>
      </c>
      <c r="H233" s="115" t="s">
        <v>2451</v>
      </c>
    </row>
    <row r="234" spans="2:8" ht="15" customHeight="1">
      <c r="B234" s="110" t="s">
        <v>3073</v>
      </c>
      <c r="C234" s="110" t="s">
        <v>3070</v>
      </c>
      <c r="D234" s="111" t="s">
        <v>646</v>
      </c>
      <c r="E234" s="110" t="s">
        <v>3074</v>
      </c>
      <c r="F234" s="112">
        <f t="shared" si="25"/>
        <v>6120</v>
      </c>
      <c r="G234" s="112">
        <v>8500</v>
      </c>
      <c r="H234" s="115" t="s">
        <v>2451</v>
      </c>
    </row>
    <row r="235" spans="2:8" ht="15" customHeight="1">
      <c r="B235" s="110" t="s">
        <v>1042</v>
      </c>
      <c r="C235" s="110" t="s">
        <v>1043</v>
      </c>
      <c r="D235" s="111" t="s">
        <v>646</v>
      </c>
      <c r="E235" s="110" t="s">
        <v>1043</v>
      </c>
      <c r="F235" s="112">
        <f t="shared" si="24"/>
        <v>698</v>
      </c>
      <c r="G235" s="112">
        <v>970</v>
      </c>
      <c r="H235" s="109"/>
    </row>
    <row r="236" spans="2:8" ht="15" customHeight="1">
      <c r="B236" s="110" t="s">
        <v>1044</v>
      </c>
      <c r="C236" s="110" t="s">
        <v>151</v>
      </c>
      <c r="D236" s="111" t="s">
        <v>646</v>
      </c>
      <c r="E236" s="110" t="s">
        <v>1045</v>
      </c>
      <c r="F236" s="112">
        <f t="shared" si="24"/>
        <v>792</v>
      </c>
      <c r="G236" s="112">
        <v>1100</v>
      </c>
      <c r="H236" s="109"/>
    </row>
    <row r="237" spans="2:8" ht="15" customHeight="1">
      <c r="B237" s="110" t="s">
        <v>1046</v>
      </c>
      <c r="C237" s="110" t="s">
        <v>150</v>
      </c>
      <c r="D237" s="111" t="s">
        <v>646</v>
      </c>
      <c r="E237" s="110" t="s">
        <v>1047</v>
      </c>
      <c r="F237" s="112">
        <f t="shared" si="24"/>
        <v>792</v>
      </c>
      <c r="G237" s="112">
        <v>1100</v>
      </c>
      <c r="H237" s="109"/>
    </row>
    <row r="238" spans="2:8" ht="15" customHeight="1">
      <c r="B238" s="110" t="s">
        <v>1048</v>
      </c>
      <c r="C238" s="110" t="s">
        <v>272</v>
      </c>
      <c r="D238" s="111" t="s">
        <v>646</v>
      </c>
      <c r="E238" s="110" t="s">
        <v>1049</v>
      </c>
      <c r="F238" s="112">
        <f t="shared" si="24"/>
        <v>122</v>
      </c>
      <c r="G238" s="112">
        <v>170</v>
      </c>
      <c r="H238" s="108"/>
    </row>
    <row r="239" spans="2:8" ht="15" customHeight="1">
      <c r="B239" s="110" t="s">
        <v>1050</v>
      </c>
      <c r="C239" s="110" t="s">
        <v>1051</v>
      </c>
      <c r="D239" s="111" t="s">
        <v>646</v>
      </c>
      <c r="E239" s="110" t="s">
        <v>1052</v>
      </c>
      <c r="F239" s="112">
        <f t="shared" si="24"/>
        <v>94</v>
      </c>
      <c r="G239" s="112">
        <v>130</v>
      </c>
      <c r="H239" s="108"/>
    </row>
    <row r="240" spans="2:8" ht="15" customHeight="1">
      <c r="B240" s="110" t="s">
        <v>1053</v>
      </c>
      <c r="C240" s="110" t="s">
        <v>146</v>
      </c>
      <c r="D240" s="111" t="s">
        <v>646</v>
      </c>
      <c r="E240" s="110" t="s">
        <v>1054</v>
      </c>
      <c r="F240" s="112">
        <f t="shared" si="24"/>
        <v>1296</v>
      </c>
      <c r="G240" s="112">
        <v>1800</v>
      </c>
      <c r="H240" s="109"/>
    </row>
    <row r="241" spans="2:8" ht="15" customHeight="1">
      <c r="B241" s="110" t="s">
        <v>1055</v>
      </c>
      <c r="C241" s="110" t="s">
        <v>147</v>
      </c>
      <c r="D241" s="111" t="s">
        <v>646</v>
      </c>
      <c r="E241" s="110" t="s">
        <v>1056</v>
      </c>
      <c r="F241" s="112">
        <f t="shared" si="24"/>
        <v>1202</v>
      </c>
      <c r="G241" s="112">
        <v>1670</v>
      </c>
      <c r="H241" s="109"/>
    </row>
    <row r="242" spans="2:8" ht="15" customHeight="1">
      <c r="B242" s="110" t="s">
        <v>1057</v>
      </c>
      <c r="C242" s="110" t="s">
        <v>148</v>
      </c>
      <c r="D242" s="111" t="s">
        <v>646</v>
      </c>
      <c r="E242" s="110" t="s">
        <v>1058</v>
      </c>
      <c r="F242" s="112">
        <f t="shared" si="24"/>
        <v>1166</v>
      </c>
      <c r="G242" s="112">
        <v>1620</v>
      </c>
      <c r="H242" s="109"/>
    </row>
    <row r="243" spans="2:8" ht="15" customHeight="1">
      <c r="B243" s="110" t="s">
        <v>1059</v>
      </c>
      <c r="C243" s="110" t="s">
        <v>149</v>
      </c>
      <c r="D243" s="111" t="s">
        <v>646</v>
      </c>
      <c r="E243" s="110" t="s">
        <v>1060</v>
      </c>
      <c r="F243" s="112">
        <f t="shared" si="24"/>
        <v>914</v>
      </c>
      <c r="G243" s="112">
        <v>1270</v>
      </c>
      <c r="H243" s="109"/>
    </row>
    <row r="244" spans="2:8" ht="15" customHeight="1">
      <c r="B244" s="110" t="s">
        <v>1061</v>
      </c>
      <c r="C244" s="110" t="s">
        <v>3</v>
      </c>
      <c r="D244" s="111" t="s">
        <v>1062</v>
      </c>
      <c r="E244" s="110" t="s">
        <v>1837</v>
      </c>
      <c r="F244" s="112">
        <f t="shared" ref="F244:F302" si="26">ROUND(G244*0.82,0)</f>
        <v>54</v>
      </c>
      <c r="G244" s="112">
        <v>66</v>
      </c>
      <c r="H244" s="109"/>
    </row>
    <row r="245" spans="2:8" ht="15" customHeight="1">
      <c r="B245" s="110" t="s">
        <v>1063</v>
      </c>
      <c r="C245" s="110" t="s">
        <v>2</v>
      </c>
      <c r="D245" s="111" t="s">
        <v>1062</v>
      </c>
      <c r="E245" s="110" t="s">
        <v>1064</v>
      </c>
      <c r="F245" s="112">
        <f t="shared" si="26"/>
        <v>5115</v>
      </c>
      <c r="G245" s="112">
        <v>6238</v>
      </c>
      <c r="H245" s="109"/>
    </row>
    <row r="246" spans="2:8" ht="15" customHeight="1">
      <c r="B246" s="110" t="s">
        <v>2457</v>
      </c>
      <c r="C246" s="110" t="s">
        <v>2458</v>
      </c>
      <c r="D246" s="111" t="s">
        <v>1066</v>
      </c>
      <c r="E246" s="110" t="s">
        <v>2499</v>
      </c>
      <c r="F246" s="112">
        <f t="shared" si="26"/>
        <v>114254</v>
      </c>
      <c r="G246" s="112">
        <v>139334</v>
      </c>
      <c r="H246" s="115"/>
    </row>
    <row r="247" spans="2:8" ht="15" customHeight="1">
      <c r="B247" s="110" t="s">
        <v>2459</v>
      </c>
      <c r="C247" s="110" t="s">
        <v>2460</v>
      </c>
      <c r="D247" s="111" t="s">
        <v>1066</v>
      </c>
      <c r="E247" s="110" t="s">
        <v>2500</v>
      </c>
      <c r="F247" s="112">
        <f t="shared" si="26"/>
        <v>80412</v>
      </c>
      <c r="G247" s="112">
        <v>98063</v>
      </c>
      <c r="H247" s="115"/>
    </row>
    <row r="248" spans="2:8" ht="15" customHeight="1">
      <c r="B248" s="110" t="s">
        <v>2461</v>
      </c>
      <c r="C248" s="110" t="s">
        <v>2462</v>
      </c>
      <c r="D248" s="111" t="s">
        <v>1066</v>
      </c>
      <c r="E248" s="110" t="s">
        <v>2501</v>
      </c>
      <c r="F248" s="112">
        <f t="shared" si="26"/>
        <v>35232</v>
      </c>
      <c r="G248" s="112">
        <v>42966</v>
      </c>
      <c r="H248" s="115"/>
    </row>
    <row r="249" spans="2:8" ht="15" customHeight="1">
      <c r="B249" s="110" t="s">
        <v>2463</v>
      </c>
      <c r="C249" s="110" t="s">
        <v>2466</v>
      </c>
      <c r="D249" s="111" t="s">
        <v>1066</v>
      </c>
      <c r="E249" s="110" t="s">
        <v>2502</v>
      </c>
      <c r="F249" s="112">
        <f t="shared" si="26"/>
        <v>1279</v>
      </c>
      <c r="G249" s="112">
        <v>1560</v>
      </c>
      <c r="H249" s="115"/>
    </row>
    <row r="250" spans="2:8" ht="15" customHeight="1">
      <c r="B250" s="110" t="s">
        <v>2464</v>
      </c>
      <c r="C250" s="110" t="s">
        <v>2467</v>
      </c>
      <c r="D250" s="111" t="s">
        <v>1066</v>
      </c>
      <c r="E250" s="110" t="s">
        <v>2503</v>
      </c>
      <c r="F250" s="112">
        <f t="shared" si="26"/>
        <v>3183</v>
      </c>
      <c r="G250" s="112">
        <v>3882</v>
      </c>
      <c r="H250" s="115"/>
    </row>
    <row r="251" spans="2:8" ht="15" customHeight="1">
      <c r="B251" s="110" t="s">
        <v>2465</v>
      </c>
      <c r="C251" s="110" t="s">
        <v>2468</v>
      </c>
      <c r="D251" s="111" t="s">
        <v>1066</v>
      </c>
      <c r="E251" s="110" t="s">
        <v>2504</v>
      </c>
      <c r="F251" s="112">
        <f t="shared" si="26"/>
        <v>1770</v>
      </c>
      <c r="G251" s="112">
        <v>2159</v>
      </c>
      <c r="H251" s="115"/>
    </row>
    <row r="252" spans="2:8" ht="15" customHeight="1">
      <c r="B252" s="110" t="s">
        <v>2469</v>
      </c>
      <c r="C252" s="110" t="s">
        <v>2470</v>
      </c>
      <c r="D252" s="111" t="s">
        <v>1066</v>
      </c>
      <c r="E252" s="110" t="s">
        <v>2505</v>
      </c>
      <c r="F252" s="112">
        <f t="shared" si="26"/>
        <v>3183</v>
      </c>
      <c r="G252" s="112">
        <v>3882</v>
      </c>
      <c r="H252" s="115"/>
    </row>
    <row r="253" spans="2:8" ht="15" customHeight="1">
      <c r="B253" s="110" t="s">
        <v>2471</v>
      </c>
      <c r="C253" s="110" t="s">
        <v>2472</v>
      </c>
      <c r="D253" s="111" t="s">
        <v>1066</v>
      </c>
      <c r="E253" s="110" t="s">
        <v>2506</v>
      </c>
      <c r="F253" s="112">
        <f t="shared" si="26"/>
        <v>3324</v>
      </c>
      <c r="G253" s="112">
        <v>4054</v>
      </c>
      <c r="H253" s="115"/>
    </row>
    <row r="254" spans="2:8" ht="15" customHeight="1">
      <c r="B254" s="110" t="s">
        <v>2473</v>
      </c>
      <c r="C254" s="110" t="s">
        <v>2474</v>
      </c>
      <c r="D254" s="111" t="s">
        <v>1066</v>
      </c>
      <c r="E254" s="110" t="s">
        <v>2507</v>
      </c>
      <c r="F254" s="112">
        <f t="shared" si="26"/>
        <v>3324</v>
      </c>
      <c r="G254" s="112">
        <v>4054</v>
      </c>
      <c r="H254" s="115"/>
    </row>
    <row r="255" spans="2:8" ht="15" customHeight="1">
      <c r="B255" s="110" t="s">
        <v>2475</v>
      </c>
      <c r="C255" s="110" t="s">
        <v>2477</v>
      </c>
      <c r="D255" s="111" t="s">
        <v>1066</v>
      </c>
      <c r="E255" s="110" t="s">
        <v>2508</v>
      </c>
      <c r="F255" s="112">
        <f t="shared" si="26"/>
        <v>1532</v>
      </c>
      <c r="G255" s="112">
        <v>1868</v>
      </c>
      <c r="H255" s="115"/>
    </row>
    <row r="256" spans="2:8" ht="15" customHeight="1">
      <c r="B256" s="110" t="s">
        <v>2476</v>
      </c>
      <c r="C256" s="110" t="s">
        <v>2478</v>
      </c>
      <c r="D256" s="111" t="s">
        <v>1066</v>
      </c>
      <c r="E256" s="110" t="s">
        <v>2509</v>
      </c>
      <c r="F256" s="112">
        <f t="shared" si="26"/>
        <v>3879</v>
      </c>
      <c r="G256" s="112">
        <v>4730</v>
      </c>
      <c r="H256" s="115"/>
    </row>
    <row r="257" spans="2:8" ht="15" customHeight="1">
      <c r="B257" s="110" t="s">
        <v>2479</v>
      </c>
      <c r="C257" s="110" t="s">
        <v>2482</v>
      </c>
      <c r="D257" s="111" t="s">
        <v>1066</v>
      </c>
      <c r="E257" s="110" t="s">
        <v>2510</v>
      </c>
      <c r="F257" s="112">
        <f t="shared" si="26"/>
        <v>2563</v>
      </c>
      <c r="G257" s="112">
        <v>3125</v>
      </c>
      <c r="H257" s="115"/>
    </row>
    <row r="258" spans="2:8" ht="15" customHeight="1">
      <c r="B258" s="110" t="s">
        <v>2480</v>
      </c>
      <c r="C258" s="110" t="s">
        <v>2483</v>
      </c>
      <c r="D258" s="111" t="s">
        <v>1066</v>
      </c>
      <c r="E258" s="110" t="s">
        <v>2511</v>
      </c>
      <c r="F258" s="112">
        <f t="shared" si="26"/>
        <v>4715</v>
      </c>
      <c r="G258" s="112">
        <v>5750</v>
      </c>
      <c r="H258" s="115"/>
    </row>
    <row r="259" spans="2:8" ht="15" customHeight="1">
      <c r="B259" s="110" t="s">
        <v>2481</v>
      </c>
      <c r="C259" s="110" t="s">
        <v>2484</v>
      </c>
      <c r="D259" s="111" t="s">
        <v>1066</v>
      </c>
      <c r="E259" s="110" t="s">
        <v>2512</v>
      </c>
      <c r="F259" s="112">
        <f t="shared" si="26"/>
        <v>6262</v>
      </c>
      <c r="G259" s="112">
        <v>7637</v>
      </c>
      <c r="H259" s="115"/>
    </row>
    <row r="260" spans="2:8" ht="15" customHeight="1">
      <c r="B260" s="110" t="s">
        <v>2485</v>
      </c>
      <c r="C260" s="110" t="s">
        <v>2486</v>
      </c>
      <c r="D260" s="111" t="s">
        <v>1066</v>
      </c>
      <c r="E260" s="110" t="s">
        <v>2513</v>
      </c>
      <c r="F260" s="112">
        <f t="shared" si="26"/>
        <v>6262</v>
      </c>
      <c r="G260" s="112">
        <v>7637</v>
      </c>
      <c r="H260" s="115"/>
    </row>
    <row r="261" spans="2:8" ht="15" customHeight="1">
      <c r="B261" s="110" t="s">
        <v>2487</v>
      </c>
      <c r="C261" s="110" t="s">
        <v>2488</v>
      </c>
      <c r="D261" s="111" t="s">
        <v>1066</v>
      </c>
      <c r="E261" s="110" t="s">
        <v>2514</v>
      </c>
      <c r="F261" s="112">
        <f t="shared" si="26"/>
        <v>1468</v>
      </c>
      <c r="G261" s="112">
        <v>1790</v>
      </c>
      <c r="H261" s="115"/>
    </row>
    <row r="262" spans="2:8" ht="15" customHeight="1">
      <c r="B262" s="110" t="s">
        <v>2489</v>
      </c>
      <c r="C262" s="110" t="s">
        <v>2490</v>
      </c>
      <c r="D262" s="111" t="s">
        <v>1066</v>
      </c>
      <c r="E262" s="110" t="s">
        <v>2515</v>
      </c>
      <c r="F262" s="112">
        <f t="shared" si="26"/>
        <v>1765</v>
      </c>
      <c r="G262" s="112">
        <v>2153</v>
      </c>
      <c r="H262" s="115"/>
    </row>
    <row r="263" spans="2:8" ht="15" customHeight="1">
      <c r="B263" s="110" t="s">
        <v>2491</v>
      </c>
      <c r="C263" s="110" t="s">
        <v>2492</v>
      </c>
      <c r="D263" s="111" t="s">
        <v>1066</v>
      </c>
      <c r="E263" s="110" t="s">
        <v>2516</v>
      </c>
      <c r="F263" s="112">
        <f t="shared" si="26"/>
        <v>2743</v>
      </c>
      <c r="G263" s="112">
        <v>3345</v>
      </c>
      <c r="H263" s="115"/>
    </row>
    <row r="264" spans="2:8" ht="15" customHeight="1">
      <c r="B264" s="110" t="s">
        <v>2493</v>
      </c>
      <c r="C264" s="110" t="s">
        <v>2495</v>
      </c>
      <c r="D264" s="111" t="s">
        <v>1066</v>
      </c>
      <c r="E264" s="110" t="s">
        <v>2517</v>
      </c>
      <c r="F264" s="112">
        <f t="shared" si="26"/>
        <v>2744</v>
      </c>
      <c r="G264" s="112">
        <v>3346</v>
      </c>
      <c r="H264" s="115"/>
    </row>
    <row r="265" spans="2:8" ht="15" customHeight="1">
      <c r="B265" s="110" t="s">
        <v>2494</v>
      </c>
      <c r="C265" s="110" t="s">
        <v>2496</v>
      </c>
      <c r="D265" s="111" t="s">
        <v>1066</v>
      </c>
      <c r="E265" s="110" t="s">
        <v>2518</v>
      </c>
      <c r="F265" s="112">
        <f t="shared" si="26"/>
        <v>2911</v>
      </c>
      <c r="G265" s="112">
        <v>3550</v>
      </c>
      <c r="H265" s="115"/>
    </row>
    <row r="266" spans="2:8" ht="15" customHeight="1">
      <c r="B266" s="110" t="s">
        <v>2497</v>
      </c>
      <c r="C266" s="110" t="s">
        <v>2498</v>
      </c>
      <c r="D266" s="111" t="s">
        <v>1066</v>
      </c>
      <c r="E266" s="110" t="s">
        <v>2519</v>
      </c>
      <c r="F266" s="112">
        <f t="shared" si="26"/>
        <v>5600</v>
      </c>
      <c r="G266" s="112">
        <v>6829</v>
      </c>
      <c r="H266" s="115"/>
    </row>
    <row r="267" spans="2:8" ht="15" customHeight="1">
      <c r="B267" s="110" t="s">
        <v>1065</v>
      </c>
      <c r="C267" s="110" t="s">
        <v>221</v>
      </c>
      <c r="D267" s="111" t="s">
        <v>1066</v>
      </c>
      <c r="E267" s="110" t="s">
        <v>1838</v>
      </c>
      <c r="F267" s="112">
        <f t="shared" si="26"/>
        <v>9594</v>
      </c>
      <c r="G267" s="112">
        <v>11700</v>
      </c>
      <c r="H267" s="109"/>
    </row>
    <row r="268" spans="2:8" ht="15" customHeight="1">
      <c r="B268" s="110" t="s">
        <v>1067</v>
      </c>
      <c r="C268" s="110" t="s">
        <v>315</v>
      </c>
      <c r="D268" s="111" t="s">
        <v>1066</v>
      </c>
      <c r="E268" s="110" t="s">
        <v>1839</v>
      </c>
      <c r="F268" s="112">
        <f t="shared" si="26"/>
        <v>13346</v>
      </c>
      <c r="G268" s="112">
        <v>16275</v>
      </c>
      <c r="H268" s="109"/>
    </row>
    <row r="269" spans="2:8" ht="15" customHeight="1">
      <c r="B269" s="110" t="s">
        <v>1068</v>
      </c>
      <c r="C269" s="110" t="s">
        <v>324</v>
      </c>
      <c r="D269" s="111" t="s">
        <v>1066</v>
      </c>
      <c r="E269" s="110" t="s">
        <v>1840</v>
      </c>
      <c r="F269" s="112">
        <f t="shared" si="26"/>
        <v>32267</v>
      </c>
      <c r="G269" s="112">
        <v>39350</v>
      </c>
      <c r="H269" s="109"/>
    </row>
    <row r="270" spans="2:8" ht="15" customHeight="1">
      <c r="B270" s="110" t="s">
        <v>1069</v>
      </c>
      <c r="C270" s="110" t="s">
        <v>72</v>
      </c>
      <c r="D270" s="111" t="s">
        <v>1066</v>
      </c>
      <c r="E270" s="110" t="s">
        <v>1841</v>
      </c>
      <c r="F270" s="112">
        <f t="shared" si="26"/>
        <v>4563</v>
      </c>
      <c r="G270" s="112">
        <v>5565</v>
      </c>
      <c r="H270" s="109"/>
    </row>
    <row r="271" spans="2:8" ht="15" customHeight="1">
      <c r="B271" s="110" t="s">
        <v>1070</v>
      </c>
      <c r="C271" s="110" t="s">
        <v>73</v>
      </c>
      <c r="D271" s="111" t="s">
        <v>1066</v>
      </c>
      <c r="E271" s="110" t="s">
        <v>1842</v>
      </c>
      <c r="F271" s="112">
        <f t="shared" si="26"/>
        <v>5822</v>
      </c>
      <c r="G271" s="112">
        <v>7100</v>
      </c>
      <c r="H271" s="109"/>
    </row>
    <row r="272" spans="2:8" ht="15" customHeight="1">
      <c r="B272" s="110" t="s">
        <v>1071</v>
      </c>
      <c r="C272" s="110" t="s">
        <v>74</v>
      </c>
      <c r="D272" s="111" t="s">
        <v>1066</v>
      </c>
      <c r="E272" s="110" t="s">
        <v>1843</v>
      </c>
      <c r="F272" s="112">
        <f t="shared" si="26"/>
        <v>8393</v>
      </c>
      <c r="G272" s="112">
        <v>10235</v>
      </c>
      <c r="H272" s="109"/>
    </row>
    <row r="273" spans="2:8" ht="15" customHeight="1">
      <c r="B273" s="110" t="s">
        <v>1072</v>
      </c>
      <c r="C273" s="110" t="s">
        <v>75</v>
      </c>
      <c r="D273" s="111" t="s">
        <v>1066</v>
      </c>
      <c r="E273" s="110" t="s">
        <v>1844</v>
      </c>
      <c r="F273" s="112">
        <f t="shared" si="26"/>
        <v>3616</v>
      </c>
      <c r="G273" s="112">
        <v>4410</v>
      </c>
      <c r="H273" s="109"/>
    </row>
    <row r="274" spans="2:8" ht="15" customHeight="1">
      <c r="B274" s="110" t="s">
        <v>1073</v>
      </c>
      <c r="C274" s="110" t="s">
        <v>76</v>
      </c>
      <c r="D274" s="111" t="s">
        <v>1066</v>
      </c>
      <c r="E274" s="110" t="s">
        <v>1845</v>
      </c>
      <c r="F274" s="112">
        <f t="shared" si="26"/>
        <v>5576</v>
      </c>
      <c r="G274" s="112">
        <v>6800</v>
      </c>
      <c r="H274" s="109"/>
    </row>
    <row r="275" spans="2:8" ht="15" customHeight="1">
      <c r="B275" s="110" t="s">
        <v>1074</v>
      </c>
      <c r="C275" s="110" t="s">
        <v>77</v>
      </c>
      <c r="D275" s="111" t="s">
        <v>1066</v>
      </c>
      <c r="E275" s="110" t="s">
        <v>1846</v>
      </c>
      <c r="F275" s="112">
        <f t="shared" si="26"/>
        <v>7023</v>
      </c>
      <c r="G275" s="112">
        <v>8565</v>
      </c>
      <c r="H275" s="109"/>
    </row>
    <row r="276" spans="2:8" ht="15" customHeight="1">
      <c r="B276" s="110" t="s">
        <v>1075</v>
      </c>
      <c r="C276" s="110" t="s">
        <v>70</v>
      </c>
      <c r="D276" s="111" t="s">
        <v>1066</v>
      </c>
      <c r="E276" s="110" t="s">
        <v>1847</v>
      </c>
      <c r="F276" s="112">
        <f t="shared" si="26"/>
        <v>1173</v>
      </c>
      <c r="G276" s="112">
        <v>1430</v>
      </c>
      <c r="H276" s="109"/>
    </row>
    <row r="277" spans="2:8" ht="15" customHeight="1">
      <c r="B277" s="110" t="s">
        <v>1076</v>
      </c>
      <c r="C277" s="110" t="s">
        <v>69</v>
      </c>
      <c r="D277" s="111" t="s">
        <v>1066</v>
      </c>
      <c r="E277" s="110" t="s">
        <v>1848</v>
      </c>
      <c r="F277" s="112">
        <f t="shared" si="26"/>
        <v>2448</v>
      </c>
      <c r="G277" s="112">
        <v>2985</v>
      </c>
      <c r="H277" s="109"/>
    </row>
    <row r="278" spans="2:8" ht="15" customHeight="1">
      <c r="B278" s="110" t="s">
        <v>2737</v>
      </c>
      <c r="C278" s="110" t="s">
        <v>2735</v>
      </c>
      <c r="D278" s="111" t="s">
        <v>1066</v>
      </c>
      <c r="E278" s="110" t="s">
        <v>2738</v>
      </c>
      <c r="F278" s="112">
        <f t="shared" ref="F278" si="27">ROUND(G278*0.82,0)</f>
        <v>2505</v>
      </c>
      <c r="G278" s="112">
        <v>3055</v>
      </c>
      <c r="H278" s="115" t="s">
        <v>2451</v>
      </c>
    </row>
    <row r="279" spans="2:8" ht="15" customHeight="1">
      <c r="B279" s="110" t="s">
        <v>1077</v>
      </c>
      <c r="C279" s="110" t="s">
        <v>67</v>
      </c>
      <c r="D279" s="111" t="s">
        <v>1066</v>
      </c>
      <c r="E279" s="110" t="s">
        <v>1849</v>
      </c>
      <c r="F279" s="112">
        <f t="shared" si="26"/>
        <v>1263</v>
      </c>
      <c r="G279" s="112">
        <v>1540</v>
      </c>
      <c r="H279" s="109"/>
    </row>
    <row r="280" spans="2:8" ht="15" customHeight="1">
      <c r="B280" s="110" t="s">
        <v>1078</v>
      </c>
      <c r="C280" s="110" t="s">
        <v>68</v>
      </c>
      <c r="D280" s="111" t="s">
        <v>1066</v>
      </c>
      <c r="E280" s="110" t="s">
        <v>1850</v>
      </c>
      <c r="F280" s="112">
        <f t="shared" si="26"/>
        <v>1538</v>
      </c>
      <c r="G280" s="112">
        <v>1875</v>
      </c>
      <c r="H280" s="109"/>
    </row>
    <row r="281" spans="2:8" ht="15" customHeight="1">
      <c r="B281" s="110" t="s">
        <v>1079</v>
      </c>
      <c r="C281" s="110" t="s">
        <v>71</v>
      </c>
      <c r="D281" s="111" t="s">
        <v>1066</v>
      </c>
      <c r="E281" s="110" t="s">
        <v>1851</v>
      </c>
      <c r="F281" s="112">
        <f t="shared" si="26"/>
        <v>1111</v>
      </c>
      <c r="G281" s="112">
        <v>1355</v>
      </c>
      <c r="H281" s="109"/>
    </row>
    <row r="282" spans="2:8" ht="15" customHeight="1">
      <c r="B282" s="110" t="s">
        <v>3082</v>
      </c>
      <c r="C282" s="110" t="s">
        <v>3080</v>
      </c>
      <c r="D282" s="111" t="s">
        <v>1066</v>
      </c>
      <c r="E282" s="110" t="s">
        <v>3083</v>
      </c>
      <c r="F282" s="112">
        <f t="shared" ref="F282:F283" si="28">ROUND(G282*0.82,0)</f>
        <v>8036</v>
      </c>
      <c r="G282" s="112">
        <v>9800</v>
      </c>
      <c r="H282" s="115" t="s">
        <v>2451</v>
      </c>
    </row>
    <row r="283" spans="2:8" ht="15" customHeight="1">
      <c r="B283" s="110" t="s">
        <v>3084</v>
      </c>
      <c r="C283" s="110" t="s">
        <v>3081</v>
      </c>
      <c r="D283" s="111" t="s">
        <v>1066</v>
      </c>
      <c r="E283" s="110" t="s">
        <v>3085</v>
      </c>
      <c r="F283" s="112">
        <f t="shared" si="28"/>
        <v>4428</v>
      </c>
      <c r="G283" s="112">
        <v>5400</v>
      </c>
      <c r="H283" s="115" t="s">
        <v>2451</v>
      </c>
    </row>
    <row r="284" spans="2:8" ht="15" customHeight="1">
      <c r="B284" s="110" t="s">
        <v>1080</v>
      </c>
      <c r="C284" s="110" t="s">
        <v>61</v>
      </c>
      <c r="D284" s="111" t="s">
        <v>1066</v>
      </c>
      <c r="E284" s="110" t="s">
        <v>1852</v>
      </c>
      <c r="F284" s="112">
        <f t="shared" si="26"/>
        <v>2280</v>
      </c>
      <c r="G284" s="112">
        <v>2780</v>
      </c>
      <c r="H284" s="109"/>
    </row>
    <row r="285" spans="2:8" ht="15" customHeight="1">
      <c r="B285" s="110" t="s">
        <v>1081</v>
      </c>
      <c r="C285" s="110" t="s">
        <v>63</v>
      </c>
      <c r="D285" s="111" t="s">
        <v>1066</v>
      </c>
      <c r="E285" s="110" t="s">
        <v>1853</v>
      </c>
      <c r="F285" s="112">
        <f t="shared" si="26"/>
        <v>4280</v>
      </c>
      <c r="G285" s="112">
        <v>5220</v>
      </c>
      <c r="H285" s="109"/>
    </row>
    <row r="286" spans="2:8" ht="15" customHeight="1">
      <c r="B286" s="110" t="s">
        <v>1082</v>
      </c>
      <c r="C286" s="110" t="s">
        <v>64</v>
      </c>
      <c r="D286" s="111" t="s">
        <v>1066</v>
      </c>
      <c r="E286" s="110" t="s">
        <v>1854</v>
      </c>
      <c r="F286" s="112">
        <f t="shared" si="26"/>
        <v>4339</v>
      </c>
      <c r="G286" s="112">
        <v>5292</v>
      </c>
      <c r="H286" s="109"/>
    </row>
    <row r="287" spans="2:8" ht="15" customHeight="1">
      <c r="B287" s="110" t="s">
        <v>2945</v>
      </c>
      <c r="C287" s="110" t="s">
        <v>2943</v>
      </c>
      <c r="D287" s="111" t="s">
        <v>1066</v>
      </c>
      <c r="E287" s="110" t="s">
        <v>2946</v>
      </c>
      <c r="F287" s="112">
        <f t="shared" ref="F287" si="29">ROUND(G287*0.82,0)</f>
        <v>4339</v>
      </c>
      <c r="G287" s="112">
        <v>5292</v>
      </c>
      <c r="H287" s="115" t="s">
        <v>2451</v>
      </c>
    </row>
    <row r="288" spans="2:8" ht="15" customHeight="1">
      <c r="B288" s="110" t="s">
        <v>1083</v>
      </c>
      <c r="C288" s="110" t="s">
        <v>153</v>
      </c>
      <c r="D288" s="111" t="s">
        <v>1066</v>
      </c>
      <c r="E288" s="110" t="s">
        <v>1855</v>
      </c>
      <c r="F288" s="112">
        <f t="shared" si="26"/>
        <v>4994</v>
      </c>
      <c r="G288" s="112">
        <v>6090</v>
      </c>
      <c r="H288" s="109"/>
    </row>
    <row r="289" spans="2:8" ht="15" customHeight="1">
      <c r="B289" s="110" t="s">
        <v>2951</v>
      </c>
      <c r="C289" s="110" t="s">
        <v>2947</v>
      </c>
      <c r="D289" s="111" t="s">
        <v>1066</v>
      </c>
      <c r="E289" s="110" t="s">
        <v>2952</v>
      </c>
      <c r="F289" s="112">
        <f t="shared" ref="F289:F290" si="30">ROUND(G289*0.82,0)</f>
        <v>4563</v>
      </c>
      <c r="G289" s="112">
        <v>5565</v>
      </c>
      <c r="H289" s="115" t="s">
        <v>2451</v>
      </c>
    </row>
    <row r="290" spans="2:8" ht="15" customHeight="1">
      <c r="B290" s="110" t="s">
        <v>2953</v>
      </c>
      <c r="C290" s="110" t="s">
        <v>2948</v>
      </c>
      <c r="D290" s="111" t="s">
        <v>1066</v>
      </c>
      <c r="E290" s="110" t="s">
        <v>2954</v>
      </c>
      <c r="F290" s="112">
        <f t="shared" si="30"/>
        <v>4563</v>
      </c>
      <c r="G290" s="112">
        <v>5565</v>
      </c>
      <c r="H290" s="115" t="s">
        <v>2451</v>
      </c>
    </row>
    <row r="291" spans="2:8" ht="15" customHeight="1">
      <c r="B291" s="110" t="s">
        <v>1084</v>
      </c>
      <c r="C291" s="110" t="s">
        <v>65</v>
      </c>
      <c r="D291" s="111" t="s">
        <v>1066</v>
      </c>
      <c r="E291" s="110" t="s">
        <v>1856</v>
      </c>
      <c r="F291" s="112">
        <f t="shared" si="26"/>
        <v>7301</v>
      </c>
      <c r="G291" s="112">
        <v>8904</v>
      </c>
      <c r="H291" s="109"/>
    </row>
    <row r="292" spans="2:8" ht="15" customHeight="1">
      <c r="B292" s="110" t="s">
        <v>2957</v>
      </c>
      <c r="C292" s="110" t="s">
        <v>2955</v>
      </c>
      <c r="D292" s="111" t="s">
        <v>1066</v>
      </c>
      <c r="E292" s="110" t="s">
        <v>2958</v>
      </c>
      <c r="F292" s="112">
        <f t="shared" ref="F292" si="31">ROUND(G292*0.82,0)</f>
        <v>7301</v>
      </c>
      <c r="G292" s="112">
        <v>8904</v>
      </c>
      <c r="H292" s="115" t="s">
        <v>2451</v>
      </c>
    </row>
    <row r="293" spans="2:8" ht="15" customHeight="1">
      <c r="B293" s="110" t="s">
        <v>1085</v>
      </c>
      <c r="C293" s="110" t="s">
        <v>66</v>
      </c>
      <c r="D293" s="111" t="s">
        <v>1066</v>
      </c>
      <c r="E293" s="110" t="s">
        <v>1857</v>
      </c>
      <c r="F293" s="112">
        <f t="shared" si="26"/>
        <v>1111</v>
      </c>
      <c r="G293" s="112">
        <v>1355</v>
      </c>
      <c r="H293" s="109"/>
    </row>
    <row r="294" spans="2:8" ht="15" customHeight="1">
      <c r="B294" s="110" t="s">
        <v>2937</v>
      </c>
      <c r="C294" s="110" t="s">
        <v>2935</v>
      </c>
      <c r="D294" s="111" t="s">
        <v>1066</v>
      </c>
      <c r="E294" s="110" t="s">
        <v>2938</v>
      </c>
      <c r="F294" s="112">
        <f t="shared" ref="F294" si="32">ROUND(G294*0.82,0)</f>
        <v>1275</v>
      </c>
      <c r="G294" s="112">
        <v>1555</v>
      </c>
      <c r="H294" s="115" t="s">
        <v>2451</v>
      </c>
    </row>
    <row r="295" spans="2:8" ht="15" customHeight="1">
      <c r="B295" s="110" t="s">
        <v>1086</v>
      </c>
      <c r="C295" s="110" t="s">
        <v>60</v>
      </c>
      <c r="D295" s="111" t="s">
        <v>1066</v>
      </c>
      <c r="E295" s="110" t="s">
        <v>1858</v>
      </c>
      <c r="F295" s="112">
        <f t="shared" si="26"/>
        <v>1320</v>
      </c>
      <c r="G295" s="112">
        <v>1610</v>
      </c>
      <c r="H295" s="109"/>
    </row>
    <row r="296" spans="2:8" ht="15" customHeight="1">
      <c r="B296" s="110" t="s">
        <v>1087</v>
      </c>
      <c r="C296" s="110" t="s">
        <v>62</v>
      </c>
      <c r="D296" s="111" t="s">
        <v>1066</v>
      </c>
      <c r="E296" s="110" t="s">
        <v>1859</v>
      </c>
      <c r="F296" s="112">
        <f t="shared" si="26"/>
        <v>3526</v>
      </c>
      <c r="G296" s="112">
        <v>4300</v>
      </c>
      <c r="H296" s="109"/>
    </row>
    <row r="297" spans="2:8" ht="15" customHeight="1">
      <c r="B297" s="110" t="s">
        <v>2941</v>
      </c>
      <c r="C297" s="110" t="s">
        <v>2939</v>
      </c>
      <c r="D297" s="111" t="s">
        <v>1066</v>
      </c>
      <c r="E297" s="110" t="s">
        <v>2942</v>
      </c>
      <c r="F297" s="112">
        <f t="shared" ref="F297" si="33">ROUND(G297*0.82,0)</f>
        <v>820</v>
      </c>
      <c r="G297" s="112">
        <v>1000</v>
      </c>
      <c r="H297" s="115" t="s">
        <v>2451</v>
      </c>
    </row>
    <row r="298" spans="2:8" ht="15" customHeight="1">
      <c r="B298" s="110" t="s">
        <v>2961</v>
      </c>
      <c r="C298" s="110" t="s">
        <v>2959</v>
      </c>
      <c r="D298" s="111" t="s">
        <v>1066</v>
      </c>
      <c r="E298" s="110" t="s">
        <v>2962</v>
      </c>
      <c r="F298" s="112">
        <f t="shared" ref="F298" si="34">ROUND(G298*0.82,0)</f>
        <v>3674</v>
      </c>
      <c r="G298" s="112">
        <v>4480</v>
      </c>
      <c r="H298" s="115" t="s">
        <v>2451</v>
      </c>
    </row>
    <row r="299" spans="2:8" ht="15" customHeight="1">
      <c r="B299" s="110" t="s">
        <v>1088</v>
      </c>
      <c r="C299" s="110" t="s">
        <v>79</v>
      </c>
      <c r="D299" s="111" t="s">
        <v>1066</v>
      </c>
      <c r="E299" s="110" t="s">
        <v>1860</v>
      </c>
      <c r="F299" s="112">
        <f t="shared" si="26"/>
        <v>1289</v>
      </c>
      <c r="G299" s="112">
        <v>1571.66</v>
      </c>
      <c r="H299" s="109"/>
    </row>
    <row r="300" spans="2:8" ht="15" customHeight="1">
      <c r="B300" s="110" t="s">
        <v>1089</v>
      </c>
      <c r="C300" s="110" t="s">
        <v>80</v>
      </c>
      <c r="D300" s="111" t="s">
        <v>1066</v>
      </c>
      <c r="E300" s="110" t="s">
        <v>1861</v>
      </c>
      <c r="F300" s="112">
        <f t="shared" si="26"/>
        <v>1075</v>
      </c>
      <c r="G300" s="112">
        <v>1310.3699999999999</v>
      </c>
      <c r="H300" s="109"/>
    </row>
    <row r="301" spans="2:8" ht="15" customHeight="1">
      <c r="B301" s="110" t="s">
        <v>1090</v>
      </c>
      <c r="C301" s="110" t="s">
        <v>1091</v>
      </c>
      <c r="D301" s="111" t="s">
        <v>1066</v>
      </c>
      <c r="E301" s="110" t="s">
        <v>1862</v>
      </c>
      <c r="F301" s="112">
        <f t="shared" si="26"/>
        <v>1289</v>
      </c>
      <c r="G301" s="112">
        <v>1571.66</v>
      </c>
      <c r="H301" s="108"/>
    </row>
    <row r="302" spans="2:8" ht="15" customHeight="1">
      <c r="B302" s="110" t="s">
        <v>1092</v>
      </c>
      <c r="C302" s="110" t="s">
        <v>78</v>
      </c>
      <c r="D302" s="111" t="s">
        <v>1066</v>
      </c>
      <c r="E302" s="110" t="s">
        <v>1863</v>
      </c>
      <c r="F302" s="112">
        <f t="shared" si="26"/>
        <v>1289</v>
      </c>
      <c r="G302" s="112">
        <v>1571.66</v>
      </c>
      <c r="H302" s="109"/>
    </row>
    <row r="303" spans="2:8" ht="15" customHeight="1">
      <c r="B303" s="110" t="s">
        <v>1093</v>
      </c>
      <c r="C303" s="110" t="s">
        <v>154</v>
      </c>
      <c r="D303" s="111" t="s">
        <v>1066</v>
      </c>
      <c r="E303" s="110" t="s">
        <v>154</v>
      </c>
      <c r="F303" s="112">
        <f t="shared" ref="F303:F320" si="35">G303*0.82</f>
        <v>32.562199999999997</v>
      </c>
      <c r="G303" s="112">
        <v>39.71</v>
      </c>
      <c r="H303" s="109"/>
    </row>
    <row r="304" spans="2:8" ht="15" customHeight="1">
      <c r="B304" s="110" t="s">
        <v>1094</v>
      </c>
      <c r="C304" s="110" t="s">
        <v>155</v>
      </c>
      <c r="D304" s="111" t="s">
        <v>1066</v>
      </c>
      <c r="E304" s="110" t="s">
        <v>155</v>
      </c>
      <c r="F304" s="112">
        <f t="shared" si="35"/>
        <v>32.562199999999997</v>
      </c>
      <c r="G304" s="112">
        <v>39.71</v>
      </c>
      <c r="H304" s="108"/>
    </row>
    <row r="305" spans="2:8" ht="15" customHeight="1">
      <c r="B305" s="110" t="s">
        <v>2729</v>
      </c>
      <c r="C305" s="110" t="s">
        <v>2730</v>
      </c>
      <c r="D305" s="111" t="s">
        <v>1066</v>
      </c>
      <c r="E305" s="110" t="s">
        <v>2730</v>
      </c>
      <c r="F305" s="112">
        <f t="shared" ref="F305:F306" si="36">G305*0.82</f>
        <v>63.377800000000001</v>
      </c>
      <c r="G305" s="112">
        <v>77.290000000000006</v>
      </c>
      <c r="H305" s="108"/>
    </row>
    <row r="306" spans="2:8" ht="15" customHeight="1">
      <c r="B306" s="110" t="s">
        <v>2731</v>
      </c>
      <c r="C306" s="110" t="s">
        <v>2732</v>
      </c>
      <c r="D306" s="111" t="s">
        <v>1066</v>
      </c>
      <c r="E306" s="110" t="s">
        <v>2732</v>
      </c>
      <c r="F306" s="112">
        <f t="shared" si="36"/>
        <v>63.377800000000001</v>
      </c>
      <c r="G306" s="112">
        <v>77.290000000000006</v>
      </c>
      <c r="H306" s="108"/>
    </row>
    <row r="307" spans="2:8" ht="15" customHeight="1">
      <c r="B307" s="110" t="s">
        <v>1095</v>
      </c>
      <c r="C307" s="110" t="s">
        <v>156</v>
      </c>
      <c r="D307" s="111" t="s">
        <v>1066</v>
      </c>
      <c r="E307" s="110" t="s">
        <v>156</v>
      </c>
      <c r="F307" s="112">
        <f t="shared" si="35"/>
        <v>47.986399999999996</v>
      </c>
      <c r="G307" s="112">
        <v>58.52</v>
      </c>
      <c r="H307" s="108"/>
    </row>
    <row r="308" spans="2:8" ht="15" customHeight="1">
      <c r="B308" s="110" t="s">
        <v>1096</v>
      </c>
      <c r="C308" s="110" t="s">
        <v>157</v>
      </c>
      <c r="D308" s="111" t="s">
        <v>1066</v>
      </c>
      <c r="E308" s="110" t="s">
        <v>157</v>
      </c>
      <c r="F308" s="112">
        <f t="shared" si="35"/>
        <v>47.986399999999996</v>
      </c>
      <c r="G308" s="112">
        <v>58.52</v>
      </c>
      <c r="H308" s="109"/>
    </row>
    <row r="309" spans="2:8" ht="15" customHeight="1">
      <c r="B309" s="110" t="s">
        <v>1097</v>
      </c>
      <c r="C309" s="110" t="s">
        <v>158</v>
      </c>
      <c r="D309" s="111" t="s">
        <v>1066</v>
      </c>
      <c r="E309" s="110" t="s">
        <v>158</v>
      </c>
      <c r="F309" s="112">
        <f t="shared" si="35"/>
        <v>80.433800000000005</v>
      </c>
      <c r="G309" s="112">
        <v>98.09</v>
      </c>
      <c r="H309" s="109"/>
    </row>
    <row r="310" spans="2:8" ht="15" customHeight="1">
      <c r="B310" s="110" t="s">
        <v>1098</v>
      </c>
      <c r="C310" s="110" t="s">
        <v>159</v>
      </c>
      <c r="D310" s="111" t="s">
        <v>1066</v>
      </c>
      <c r="E310" s="110" t="s">
        <v>159</v>
      </c>
      <c r="F310" s="112">
        <f t="shared" si="35"/>
        <v>80.433800000000005</v>
      </c>
      <c r="G310" s="112">
        <v>98.09</v>
      </c>
      <c r="H310" s="108"/>
    </row>
    <row r="311" spans="2:8" ht="15" customHeight="1">
      <c r="B311" s="110" t="s">
        <v>1099</v>
      </c>
      <c r="C311" s="110" t="s">
        <v>160</v>
      </c>
      <c r="D311" s="111" t="s">
        <v>1066</v>
      </c>
      <c r="E311" s="110" t="s">
        <v>160</v>
      </c>
      <c r="F311" s="112">
        <f t="shared" si="35"/>
        <v>61.729599999999998</v>
      </c>
      <c r="G311" s="112">
        <v>75.28</v>
      </c>
      <c r="H311" s="109"/>
    </row>
    <row r="312" spans="2:8" ht="15" customHeight="1">
      <c r="B312" s="110" t="s">
        <v>1100</v>
      </c>
      <c r="C312" s="110" t="s">
        <v>161</v>
      </c>
      <c r="D312" s="111" t="s">
        <v>1066</v>
      </c>
      <c r="E312" s="110" t="s">
        <v>161</v>
      </c>
      <c r="F312" s="112">
        <f t="shared" si="35"/>
        <v>61.729599999999998</v>
      </c>
      <c r="G312" s="112">
        <v>75.28</v>
      </c>
      <c r="H312" s="109"/>
    </row>
    <row r="313" spans="2:8" ht="15" customHeight="1">
      <c r="B313" s="110" t="s">
        <v>1101</v>
      </c>
      <c r="C313" s="110" t="s">
        <v>162</v>
      </c>
      <c r="D313" s="111" t="s">
        <v>1066</v>
      </c>
      <c r="E313" s="110" t="s">
        <v>162</v>
      </c>
      <c r="F313" s="112">
        <f t="shared" si="35"/>
        <v>104.92719999999998</v>
      </c>
      <c r="G313" s="112">
        <v>127.96</v>
      </c>
      <c r="H313" s="108"/>
    </row>
    <row r="314" spans="2:8" ht="15" customHeight="1">
      <c r="B314" s="110" t="s">
        <v>1102</v>
      </c>
      <c r="C314" s="110" t="s">
        <v>163</v>
      </c>
      <c r="D314" s="111" t="s">
        <v>1066</v>
      </c>
      <c r="E314" s="110" t="s">
        <v>163</v>
      </c>
      <c r="F314" s="112">
        <f t="shared" si="35"/>
        <v>104.92719999999998</v>
      </c>
      <c r="G314" s="112">
        <v>127.96</v>
      </c>
      <c r="H314" s="108"/>
    </row>
    <row r="315" spans="2:8" ht="15" customHeight="1">
      <c r="B315" s="110" t="s">
        <v>1103</v>
      </c>
      <c r="C315" s="110" t="s">
        <v>164</v>
      </c>
      <c r="D315" s="111" t="s">
        <v>1066</v>
      </c>
      <c r="E315" s="110" t="s">
        <v>164</v>
      </c>
      <c r="F315" s="112">
        <f t="shared" si="35"/>
        <v>149.50239999999999</v>
      </c>
      <c r="G315" s="112">
        <v>182.32</v>
      </c>
      <c r="H315" s="109"/>
    </row>
    <row r="316" spans="2:8" ht="15" customHeight="1">
      <c r="B316" s="110" t="s">
        <v>1104</v>
      </c>
      <c r="C316" s="110" t="s">
        <v>165</v>
      </c>
      <c r="D316" s="111" t="s">
        <v>1066</v>
      </c>
      <c r="E316" s="110" t="s">
        <v>165</v>
      </c>
      <c r="F316" s="112">
        <f t="shared" si="35"/>
        <v>149.50239999999999</v>
      </c>
      <c r="G316" s="112">
        <v>182.32</v>
      </c>
      <c r="H316" s="109"/>
    </row>
    <row r="317" spans="2:8" ht="15" customHeight="1">
      <c r="B317" s="110" t="s">
        <v>1105</v>
      </c>
      <c r="C317" s="110" t="s">
        <v>166</v>
      </c>
      <c r="D317" s="111" t="s">
        <v>1066</v>
      </c>
      <c r="E317" s="110" t="s">
        <v>1106</v>
      </c>
      <c r="F317" s="112">
        <f t="shared" si="35"/>
        <v>131.405</v>
      </c>
      <c r="G317" s="112">
        <v>160.25</v>
      </c>
      <c r="H317" s="109"/>
    </row>
    <row r="318" spans="2:8" ht="15" customHeight="1">
      <c r="B318" s="110" t="s">
        <v>1107</v>
      </c>
      <c r="C318" s="110" t="s">
        <v>167</v>
      </c>
      <c r="D318" s="111" t="s">
        <v>1066</v>
      </c>
      <c r="E318" s="110" t="s">
        <v>167</v>
      </c>
      <c r="F318" s="112">
        <f t="shared" si="35"/>
        <v>131.405</v>
      </c>
      <c r="G318" s="112">
        <v>160.25</v>
      </c>
      <c r="H318" s="109"/>
    </row>
    <row r="319" spans="2:8" ht="15" customHeight="1">
      <c r="B319" s="110" t="s">
        <v>1108</v>
      </c>
      <c r="C319" s="110" t="s">
        <v>168</v>
      </c>
      <c r="D319" s="111" t="s">
        <v>1066</v>
      </c>
      <c r="E319" s="110" t="s">
        <v>168</v>
      </c>
      <c r="F319" s="112">
        <f t="shared" si="35"/>
        <v>152.13460000000001</v>
      </c>
      <c r="G319" s="112">
        <v>185.53</v>
      </c>
      <c r="H319" s="109"/>
    </row>
    <row r="320" spans="2:8" ht="15" customHeight="1">
      <c r="B320" s="110" t="s">
        <v>1109</v>
      </c>
      <c r="C320" s="110" t="s">
        <v>169</v>
      </c>
      <c r="D320" s="111" t="s">
        <v>1066</v>
      </c>
      <c r="E320" s="110" t="s">
        <v>169</v>
      </c>
      <c r="F320" s="112">
        <f t="shared" si="35"/>
        <v>152.13460000000001</v>
      </c>
      <c r="G320" s="112">
        <v>185.53</v>
      </c>
      <c r="H320" s="109"/>
    </row>
    <row r="321" spans="2:8" ht="15" customHeight="1">
      <c r="B321" s="110" t="s">
        <v>1630</v>
      </c>
      <c r="C321" s="110" t="s">
        <v>575</v>
      </c>
      <c r="D321" s="111" t="s">
        <v>2344</v>
      </c>
      <c r="E321" s="110" t="s">
        <v>1864</v>
      </c>
      <c r="F321" s="112">
        <f t="shared" ref="F321:F323" si="37">G321</f>
        <v>4549</v>
      </c>
      <c r="G321" s="112">
        <v>4549</v>
      </c>
      <c r="H321" s="116" t="s">
        <v>2452</v>
      </c>
    </row>
    <row r="322" spans="2:8" ht="15" customHeight="1">
      <c r="B322" s="110" t="s">
        <v>1110</v>
      </c>
      <c r="C322" s="110" t="s">
        <v>196</v>
      </c>
      <c r="D322" s="111" t="s">
        <v>2344</v>
      </c>
      <c r="E322" s="110" t="s">
        <v>1865</v>
      </c>
      <c r="F322" s="112">
        <f>G322</f>
        <v>8619</v>
      </c>
      <c r="G322" s="112">
        <v>8619</v>
      </c>
      <c r="H322" s="116" t="s">
        <v>2452</v>
      </c>
    </row>
    <row r="323" spans="2:8" ht="15" customHeight="1">
      <c r="B323" s="110" t="s">
        <v>1631</v>
      </c>
      <c r="C323" s="110" t="s">
        <v>576</v>
      </c>
      <c r="D323" s="111" t="s">
        <v>2344</v>
      </c>
      <c r="E323" s="110" t="s">
        <v>1632</v>
      </c>
      <c r="F323" s="112">
        <f t="shared" si="37"/>
        <v>8133</v>
      </c>
      <c r="G323" s="112">
        <v>8133</v>
      </c>
      <c r="H323" s="116" t="s">
        <v>2452</v>
      </c>
    </row>
    <row r="324" spans="2:8" ht="15" customHeight="1">
      <c r="B324" s="110" t="s">
        <v>1111</v>
      </c>
      <c r="C324" s="110" t="s">
        <v>195</v>
      </c>
      <c r="D324" s="111" t="s">
        <v>2344</v>
      </c>
      <c r="E324" s="110" t="s">
        <v>1866</v>
      </c>
      <c r="F324" s="112">
        <f t="shared" ref="F324:F340" si="38">G324</f>
        <v>45679</v>
      </c>
      <c r="G324" s="112">
        <v>45679</v>
      </c>
      <c r="H324" s="116" t="s">
        <v>2452</v>
      </c>
    </row>
    <row r="325" spans="2:8" ht="15" customHeight="1">
      <c r="B325" s="110" t="s">
        <v>1112</v>
      </c>
      <c r="C325" s="110" t="s">
        <v>194</v>
      </c>
      <c r="D325" s="111" t="s">
        <v>2344</v>
      </c>
      <c r="E325" s="110" t="s">
        <v>1867</v>
      </c>
      <c r="F325" s="112">
        <f t="shared" si="38"/>
        <v>50708</v>
      </c>
      <c r="G325" s="112">
        <v>50708</v>
      </c>
      <c r="H325" s="116" t="s">
        <v>2452</v>
      </c>
    </row>
    <row r="326" spans="2:8" ht="15" customHeight="1">
      <c r="B326" s="110" t="s">
        <v>2763</v>
      </c>
      <c r="C326" s="110" t="s">
        <v>2764</v>
      </c>
      <c r="D326" s="111" t="s">
        <v>2344</v>
      </c>
      <c r="E326" s="110" t="s">
        <v>2765</v>
      </c>
      <c r="F326" s="112">
        <f t="shared" si="38"/>
        <v>17381</v>
      </c>
      <c r="G326" s="112">
        <v>17381</v>
      </c>
      <c r="H326" s="116" t="s">
        <v>2452</v>
      </c>
    </row>
    <row r="327" spans="2:8" ht="15" customHeight="1">
      <c r="B327" s="110" t="s">
        <v>1628</v>
      </c>
      <c r="C327" s="110" t="s">
        <v>1629</v>
      </c>
      <c r="D327" s="111" t="s">
        <v>2344</v>
      </c>
      <c r="E327" s="110" t="s">
        <v>1868</v>
      </c>
      <c r="F327" s="112">
        <f t="shared" ref="F327" si="39">G327</f>
        <v>21692</v>
      </c>
      <c r="G327" s="112">
        <v>21692</v>
      </c>
      <c r="H327" s="116" t="s">
        <v>2452</v>
      </c>
    </row>
    <row r="328" spans="2:8" ht="15" customHeight="1">
      <c r="B328" s="110" t="s">
        <v>1811</v>
      </c>
      <c r="C328" s="110" t="s">
        <v>1809</v>
      </c>
      <c r="D328" s="111" t="s">
        <v>2344</v>
      </c>
      <c r="E328" s="110" t="s">
        <v>1869</v>
      </c>
      <c r="F328" s="130">
        <f>ROUND(G328*0.75,0)</f>
        <v>5025</v>
      </c>
      <c r="G328" s="130">
        <v>6700</v>
      </c>
      <c r="H328" s="115"/>
    </row>
    <row r="329" spans="2:8" ht="15" customHeight="1">
      <c r="B329" s="110" t="s">
        <v>1113</v>
      </c>
      <c r="C329" s="110" t="s">
        <v>180</v>
      </c>
      <c r="D329" s="111" t="s">
        <v>2344</v>
      </c>
      <c r="E329" s="110" t="s">
        <v>1870</v>
      </c>
      <c r="F329" s="112">
        <f t="shared" ref="F329:F330" si="40">ROUND(G329*0.75,0)</f>
        <v>1076</v>
      </c>
      <c r="G329" s="112">
        <v>1435</v>
      </c>
      <c r="H329" s="108"/>
    </row>
    <row r="330" spans="2:8" ht="15" customHeight="1">
      <c r="B330" s="110" t="s">
        <v>1114</v>
      </c>
      <c r="C330" s="110" t="s">
        <v>179</v>
      </c>
      <c r="D330" s="111" t="s">
        <v>2344</v>
      </c>
      <c r="E330" s="110" t="s">
        <v>1871</v>
      </c>
      <c r="F330" s="112">
        <f t="shared" si="40"/>
        <v>1220</v>
      </c>
      <c r="G330" s="112">
        <v>1626</v>
      </c>
      <c r="H330" s="109"/>
    </row>
    <row r="331" spans="2:8" ht="15" customHeight="1">
      <c r="B331" s="110" t="s">
        <v>1115</v>
      </c>
      <c r="C331" s="110" t="s">
        <v>192</v>
      </c>
      <c r="D331" s="111" t="s">
        <v>2344</v>
      </c>
      <c r="E331" s="110" t="s">
        <v>1116</v>
      </c>
      <c r="F331" s="112">
        <f t="shared" si="38"/>
        <v>580</v>
      </c>
      <c r="G331" s="112">
        <v>580</v>
      </c>
      <c r="H331" s="116" t="s">
        <v>2452</v>
      </c>
    </row>
    <row r="332" spans="2:8" ht="15" customHeight="1">
      <c r="B332" s="110" t="s">
        <v>1117</v>
      </c>
      <c r="C332" s="110" t="s">
        <v>1118</v>
      </c>
      <c r="D332" s="111" t="s">
        <v>2344</v>
      </c>
      <c r="E332" s="110" t="s">
        <v>1119</v>
      </c>
      <c r="F332" s="112">
        <f t="shared" si="38"/>
        <v>11395</v>
      </c>
      <c r="G332" s="112">
        <v>11395</v>
      </c>
      <c r="H332" s="116" t="s">
        <v>2452</v>
      </c>
    </row>
    <row r="333" spans="2:8" ht="15" customHeight="1">
      <c r="B333" s="110" t="s">
        <v>1120</v>
      </c>
      <c r="C333" s="110" t="s">
        <v>333</v>
      </c>
      <c r="D333" s="111" t="s">
        <v>2344</v>
      </c>
      <c r="E333" s="110" t="s">
        <v>1121</v>
      </c>
      <c r="F333" s="112">
        <f t="shared" si="38"/>
        <v>11395</v>
      </c>
      <c r="G333" s="112">
        <v>11395</v>
      </c>
      <c r="H333" s="116" t="s">
        <v>2452</v>
      </c>
    </row>
    <row r="334" spans="2:8" ht="15" customHeight="1">
      <c r="B334" s="110" t="s">
        <v>1122</v>
      </c>
      <c r="C334" s="110" t="s">
        <v>331</v>
      </c>
      <c r="D334" s="111" t="s">
        <v>2344</v>
      </c>
      <c r="E334" s="110" t="s">
        <v>1123</v>
      </c>
      <c r="F334" s="112">
        <f t="shared" si="38"/>
        <v>7102</v>
      </c>
      <c r="G334" s="112">
        <v>7102</v>
      </c>
      <c r="H334" s="116" t="s">
        <v>2452</v>
      </c>
    </row>
    <row r="335" spans="2:8" ht="15" customHeight="1">
      <c r="B335" s="110" t="s">
        <v>1124</v>
      </c>
      <c r="C335" s="110" t="s">
        <v>191</v>
      </c>
      <c r="D335" s="111" t="s">
        <v>2344</v>
      </c>
      <c r="E335" s="110" t="s">
        <v>1125</v>
      </c>
      <c r="F335" s="112">
        <f t="shared" si="38"/>
        <v>9188</v>
      </c>
      <c r="G335" s="112">
        <v>9188</v>
      </c>
      <c r="H335" s="116" t="s">
        <v>2452</v>
      </c>
    </row>
    <row r="336" spans="2:8" ht="15" customHeight="1">
      <c r="B336" s="110" t="s">
        <v>1126</v>
      </c>
      <c r="C336" s="110" t="s">
        <v>1127</v>
      </c>
      <c r="D336" s="111" t="s">
        <v>2344</v>
      </c>
      <c r="E336" s="110" t="s">
        <v>1128</v>
      </c>
      <c r="F336" s="112">
        <f t="shared" si="38"/>
        <v>9616</v>
      </c>
      <c r="G336" s="112">
        <v>9616</v>
      </c>
      <c r="H336" s="116" t="s">
        <v>2452</v>
      </c>
    </row>
    <row r="337" spans="2:8" ht="15" customHeight="1">
      <c r="B337" s="110" t="s">
        <v>1129</v>
      </c>
      <c r="C337" s="110" t="s">
        <v>1130</v>
      </c>
      <c r="D337" s="111" t="s">
        <v>2344</v>
      </c>
      <c r="E337" s="110" t="s">
        <v>1872</v>
      </c>
      <c r="F337" s="112">
        <f t="shared" si="38"/>
        <v>28728</v>
      </c>
      <c r="G337" s="112">
        <v>28728</v>
      </c>
      <c r="H337" s="116" t="s">
        <v>2452</v>
      </c>
    </row>
    <row r="338" spans="2:8" ht="15" customHeight="1">
      <c r="B338" s="110" t="s">
        <v>1131</v>
      </c>
      <c r="C338" s="110" t="s">
        <v>281</v>
      </c>
      <c r="D338" s="111" t="s">
        <v>2344</v>
      </c>
      <c r="E338" s="110" t="s">
        <v>1132</v>
      </c>
      <c r="F338" s="112">
        <f t="shared" si="38"/>
        <v>31890</v>
      </c>
      <c r="G338" s="112">
        <v>31890</v>
      </c>
      <c r="H338" s="116" t="s">
        <v>2452</v>
      </c>
    </row>
    <row r="339" spans="2:8" ht="15" customHeight="1">
      <c r="B339" s="110" t="s">
        <v>1133</v>
      </c>
      <c r="C339" s="110" t="s">
        <v>282</v>
      </c>
      <c r="D339" s="111" t="s">
        <v>2344</v>
      </c>
      <c r="E339" s="110" t="s">
        <v>1873</v>
      </c>
      <c r="F339" s="112">
        <f t="shared" si="38"/>
        <v>34189</v>
      </c>
      <c r="G339" s="112">
        <v>34189</v>
      </c>
      <c r="H339" s="116" t="s">
        <v>2452</v>
      </c>
    </row>
    <row r="340" spans="2:8" ht="15" customHeight="1">
      <c r="B340" s="110" t="s">
        <v>1134</v>
      </c>
      <c r="C340" s="110" t="s">
        <v>577</v>
      </c>
      <c r="D340" s="111" t="s">
        <v>2344</v>
      </c>
      <c r="E340" s="110" t="s">
        <v>1135</v>
      </c>
      <c r="F340" s="112">
        <f t="shared" si="38"/>
        <v>3098</v>
      </c>
      <c r="G340" s="112">
        <v>3098</v>
      </c>
      <c r="H340" s="116" t="s">
        <v>2452</v>
      </c>
    </row>
    <row r="341" spans="2:8" ht="15" customHeight="1">
      <c r="B341" s="110" t="s">
        <v>1136</v>
      </c>
      <c r="C341" s="110" t="s">
        <v>275</v>
      </c>
      <c r="D341" s="111" t="s">
        <v>1137</v>
      </c>
      <c r="E341" s="110" t="s">
        <v>275</v>
      </c>
      <c r="F341" s="112">
        <f>G341</f>
        <v>26.66</v>
      </c>
      <c r="G341" s="112">
        <v>26.66</v>
      </c>
      <c r="H341" s="116" t="s">
        <v>2452</v>
      </c>
    </row>
    <row r="342" spans="2:8" ht="15" customHeight="1">
      <c r="B342" s="110" t="s">
        <v>1138</v>
      </c>
      <c r="C342" s="110" t="s">
        <v>276</v>
      </c>
      <c r="D342" s="111" t="s">
        <v>1137</v>
      </c>
      <c r="E342" s="110" t="s">
        <v>276</v>
      </c>
      <c r="F342" s="112">
        <f>G342</f>
        <v>26.6</v>
      </c>
      <c r="G342" s="112">
        <v>26.6</v>
      </c>
      <c r="H342" s="116" t="s">
        <v>2452</v>
      </c>
    </row>
    <row r="343" spans="2:8" ht="15" customHeight="1">
      <c r="B343" s="110" t="s">
        <v>1139</v>
      </c>
      <c r="C343" s="110" t="s">
        <v>277</v>
      </c>
      <c r="D343" s="111" t="s">
        <v>1137</v>
      </c>
      <c r="E343" s="110" t="s">
        <v>277</v>
      </c>
      <c r="F343" s="112">
        <f>G343</f>
        <v>28.16</v>
      </c>
      <c r="G343" s="112">
        <v>28.16</v>
      </c>
      <c r="H343" s="116" t="s">
        <v>2452</v>
      </c>
    </row>
    <row r="344" spans="2:8" ht="15" customHeight="1">
      <c r="B344" s="110" t="s">
        <v>1140</v>
      </c>
      <c r="C344" s="110" t="s">
        <v>278</v>
      </c>
      <c r="D344" s="111" t="s">
        <v>1137</v>
      </c>
      <c r="E344" s="110" t="s">
        <v>278</v>
      </c>
      <c r="F344" s="112">
        <f>G344</f>
        <v>27.99</v>
      </c>
      <c r="G344" s="112">
        <v>27.99</v>
      </c>
      <c r="H344" s="116" t="s">
        <v>2452</v>
      </c>
    </row>
    <row r="345" spans="2:8" ht="15" customHeight="1">
      <c r="B345" s="110" t="s">
        <v>1141</v>
      </c>
      <c r="C345" s="110" t="s">
        <v>1142</v>
      </c>
      <c r="D345" s="111" t="s">
        <v>2343</v>
      </c>
      <c r="E345" s="110" t="s">
        <v>1143</v>
      </c>
      <c r="F345" s="112">
        <f t="shared" ref="F345:F405" si="41">ROUND(G345*0.75,0)</f>
        <v>9106</v>
      </c>
      <c r="G345" s="112">
        <v>12141</v>
      </c>
      <c r="H345" s="109"/>
    </row>
    <row r="346" spans="2:8" ht="15" customHeight="1">
      <c r="B346" s="110" t="s">
        <v>1144</v>
      </c>
      <c r="C346" s="110" t="s">
        <v>1145</v>
      </c>
      <c r="D346" s="111" t="s">
        <v>2343</v>
      </c>
      <c r="E346" s="110" t="s">
        <v>1146</v>
      </c>
      <c r="F346" s="112">
        <f t="shared" si="41"/>
        <v>13695</v>
      </c>
      <c r="G346" s="112">
        <v>18260</v>
      </c>
      <c r="H346" s="108"/>
    </row>
    <row r="347" spans="2:8" ht="15" customHeight="1">
      <c r="B347" s="110" t="s">
        <v>1147</v>
      </c>
      <c r="C347" s="110" t="s">
        <v>1148</v>
      </c>
      <c r="D347" s="111" t="s">
        <v>2343</v>
      </c>
      <c r="E347" s="110" t="s">
        <v>1874</v>
      </c>
      <c r="F347" s="130">
        <f t="shared" si="41"/>
        <v>19275</v>
      </c>
      <c r="G347" s="130">
        <v>25700</v>
      </c>
      <c r="H347" s="109"/>
    </row>
    <row r="348" spans="2:8" ht="15" customHeight="1">
      <c r="B348" s="110" t="s">
        <v>1149</v>
      </c>
      <c r="C348" s="110" t="s">
        <v>1150</v>
      </c>
      <c r="D348" s="111" t="s">
        <v>2343</v>
      </c>
      <c r="E348" s="110" t="s">
        <v>1875</v>
      </c>
      <c r="F348" s="132">
        <f t="shared" si="41"/>
        <v>14625</v>
      </c>
      <c r="G348" s="132">
        <v>19500</v>
      </c>
      <c r="H348" s="109"/>
    </row>
    <row r="349" spans="2:8" ht="15" customHeight="1">
      <c r="B349" s="110" t="s">
        <v>1151</v>
      </c>
      <c r="C349" s="110" t="s">
        <v>1152</v>
      </c>
      <c r="D349" s="111" t="s">
        <v>2343</v>
      </c>
      <c r="E349" s="110" t="s">
        <v>1153</v>
      </c>
      <c r="F349" s="112">
        <f t="shared" si="41"/>
        <v>9106</v>
      </c>
      <c r="G349" s="112">
        <v>12141</v>
      </c>
      <c r="H349" s="109"/>
    </row>
    <row r="350" spans="2:8" ht="15" customHeight="1">
      <c r="B350" s="110" t="s">
        <v>1154</v>
      </c>
      <c r="C350" s="110" t="s">
        <v>1155</v>
      </c>
      <c r="D350" s="111" t="s">
        <v>2343</v>
      </c>
      <c r="E350" s="110" t="s">
        <v>1156</v>
      </c>
      <c r="F350" s="112">
        <f t="shared" si="41"/>
        <v>13695</v>
      </c>
      <c r="G350" s="112">
        <v>18260</v>
      </c>
      <c r="H350" s="108"/>
    </row>
    <row r="351" spans="2:8" ht="15" customHeight="1">
      <c r="B351" s="110" t="s">
        <v>1157</v>
      </c>
      <c r="C351" s="110" t="s">
        <v>1684</v>
      </c>
      <c r="D351" s="111" t="s">
        <v>2343</v>
      </c>
      <c r="E351" s="110" t="s">
        <v>1688</v>
      </c>
      <c r="F351" s="112">
        <f t="shared" si="41"/>
        <v>9106</v>
      </c>
      <c r="G351" s="112">
        <v>12141</v>
      </c>
      <c r="H351" s="108"/>
    </row>
    <row r="352" spans="2:8" ht="15" customHeight="1">
      <c r="B352" s="110" t="s">
        <v>1158</v>
      </c>
      <c r="C352" s="110" t="s">
        <v>1685</v>
      </c>
      <c r="D352" s="111" t="s">
        <v>2343</v>
      </c>
      <c r="E352" s="110" t="s">
        <v>1689</v>
      </c>
      <c r="F352" s="112">
        <f t="shared" si="41"/>
        <v>13695</v>
      </c>
      <c r="G352" s="112">
        <v>18260</v>
      </c>
      <c r="H352" s="108"/>
    </row>
    <row r="353" spans="2:8" ht="15" customHeight="1">
      <c r="B353" s="110" t="s">
        <v>2646</v>
      </c>
      <c r="C353" s="110" t="s">
        <v>2647</v>
      </c>
      <c r="D353" s="111" t="s">
        <v>2343</v>
      </c>
      <c r="E353" s="110" t="s">
        <v>2648</v>
      </c>
      <c r="F353" s="112">
        <f t="shared" si="41"/>
        <v>13695</v>
      </c>
      <c r="G353" s="112">
        <v>18260</v>
      </c>
      <c r="H353" s="115" t="s">
        <v>2451</v>
      </c>
    </row>
    <row r="354" spans="2:8" ht="15" customHeight="1">
      <c r="B354" s="110" t="s">
        <v>1159</v>
      </c>
      <c r="C354" s="110" t="s">
        <v>1686</v>
      </c>
      <c r="D354" s="111" t="s">
        <v>2343</v>
      </c>
      <c r="E354" s="110" t="s">
        <v>1690</v>
      </c>
      <c r="F354" s="112">
        <f t="shared" si="41"/>
        <v>11308</v>
      </c>
      <c r="G354" s="112">
        <v>15077</v>
      </c>
      <c r="H354" s="108"/>
    </row>
    <row r="355" spans="2:8" ht="15" customHeight="1">
      <c r="B355" s="110" t="s">
        <v>1160</v>
      </c>
      <c r="C355" s="110" t="s">
        <v>1687</v>
      </c>
      <c r="D355" s="111" t="s">
        <v>2343</v>
      </c>
      <c r="E355" s="110" t="s">
        <v>1691</v>
      </c>
      <c r="F355" s="130">
        <f t="shared" si="41"/>
        <v>16050</v>
      </c>
      <c r="G355" s="130">
        <v>21400</v>
      </c>
      <c r="H355" s="108"/>
    </row>
    <row r="356" spans="2:8" ht="15" customHeight="1">
      <c r="B356" s="110" t="s">
        <v>3126</v>
      </c>
      <c r="C356" s="110" t="s">
        <v>3127</v>
      </c>
      <c r="D356" s="111" t="s">
        <v>2343</v>
      </c>
      <c r="E356" s="110" t="s">
        <v>3128</v>
      </c>
      <c r="F356" s="130">
        <f t="shared" ref="F356" si="42">ROUND(G356*0.75,0)</f>
        <v>16050</v>
      </c>
      <c r="G356" s="130">
        <v>21400</v>
      </c>
      <c r="H356" s="108"/>
    </row>
    <row r="357" spans="2:8" ht="15" customHeight="1">
      <c r="B357" s="110" t="s">
        <v>1807</v>
      </c>
      <c r="C357" s="110" t="s">
        <v>1808</v>
      </c>
      <c r="D357" s="111" t="s">
        <v>2343</v>
      </c>
      <c r="E357" s="110" t="s">
        <v>1876</v>
      </c>
      <c r="F357" s="112">
        <f t="shared" si="41"/>
        <v>13133</v>
      </c>
      <c r="G357" s="112">
        <v>17511</v>
      </c>
      <c r="H357" s="115"/>
    </row>
    <row r="358" spans="2:8" ht="15" customHeight="1">
      <c r="B358" s="110" t="s">
        <v>2686</v>
      </c>
      <c r="C358" s="110" t="s">
        <v>2687</v>
      </c>
      <c r="D358" s="111" t="s">
        <v>2343</v>
      </c>
      <c r="E358" s="110" t="s">
        <v>2688</v>
      </c>
      <c r="F358" s="112">
        <f t="shared" si="41"/>
        <v>8180</v>
      </c>
      <c r="G358" s="112">
        <v>10906</v>
      </c>
      <c r="H358" s="115" t="s">
        <v>2451</v>
      </c>
    </row>
    <row r="359" spans="2:8" ht="15" customHeight="1">
      <c r="B359" s="110" t="s">
        <v>2901</v>
      </c>
      <c r="C359" s="110" t="s">
        <v>2902</v>
      </c>
      <c r="D359" s="111" t="s">
        <v>2343</v>
      </c>
      <c r="E359" s="110" t="s">
        <v>2903</v>
      </c>
      <c r="F359" s="112">
        <f t="shared" si="41"/>
        <v>12951</v>
      </c>
      <c r="G359" s="112">
        <v>17268</v>
      </c>
      <c r="H359" s="115" t="s">
        <v>2451</v>
      </c>
    </row>
    <row r="360" spans="2:8" ht="15" customHeight="1">
      <c r="B360" s="110" t="s">
        <v>2905</v>
      </c>
      <c r="C360" s="110" t="s">
        <v>2906</v>
      </c>
      <c r="D360" s="111" t="s">
        <v>2343</v>
      </c>
      <c r="E360" s="110" t="s">
        <v>2907</v>
      </c>
      <c r="F360" s="130">
        <f t="shared" si="41"/>
        <v>12383</v>
      </c>
      <c r="G360" s="130">
        <v>16511</v>
      </c>
      <c r="H360" s="115" t="s">
        <v>2451</v>
      </c>
    </row>
    <row r="361" spans="2:8" ht="15" customHeight="1">
      <c r="B361" s="110" t="s">
        <v>1161</v>
      </c>
      <c r="C361" s="110" t="s">
        <v>1162</v>
      </c>
      <c r="D361" s="111" t="s">
        <v>2343</v>
      </c>
      <c r="E361" s="110" t="s">
        <v>1877</v>
      </c>
      <c r="F361" s="130">
        <f t="shared" si="41"/>
        <v>19275</v>
      </c>
      <c r="G361" s="130">
        <v>25700</v>
      </c>
      <c r="H361" s="109"/>
    </row>
    <row r="362" spans="2:8" ht="15" customHeight="1">
      <c r="B362" s="110" t="s">
        <v>1163</v>
      </c>
      <c r="C362" s="110" t="s">
        <v>1164</v>
      </c>
      <c r="D362" s="111" t="s">
        <v>2343</v>
      </c>
      <c r="E362" s="110" t="s">
        <v>1878</v>
      </c>
      <c r="F362" s="112">
        <f t="shared" si="41"/>
        <v>13695</v>
      </c>
      <c r="G362" s="112">
        <v>18260</v>
      </c>
      <c r="H362" s="108"/>
    </row>
    <row r="363" spans="2:8" ht="15" customHeight="1">
      <c r="B363" s="110" t="s">
        <v>1165</v>
      </c>
      <c r="C363" s="110" t="s">
        <v>1166</v>
      </c>
      <c r="D363" s="111" t="s">
        <v>2343</v>
      </c>
      <c r="E363" s="110" t="s">
        <v>1879</v>
      </c>
      <c r="F363" s="132">
        <f t="shared" si="41"/>
        <v>14625</v>
      </c>
      <c r="G363" s="132">
        <v>19500</v>
      </c>
      <c r="H363" s="109"/>
    </row>
    <row r="364" spans="2:8" ht="15" customHeight="1">
      <c r="B364" s="110" t="s">
        <v>1167</v>
      </c>
      <c r="C364" s="110" t="s">
        <v>1168</v>
      </c>
      <c r="D364" s="111" t="s">
        <v>2343</v>
      </c>
      <c r="E364" s="110" t="s">
        <v>1880</v>
      </c>
      <c r="F364" s="112">
        <f t="shared" si="41"/>
        <v>13695</v>
      </c>
      <c r="G364" s="112">
        <v>18260</v>
      </c>
      <c r="H364" s="109"/>
    </row>
    <row r="365" spans="2:8" ht="15" customHeight="1">
      <c r="B365" s="110" t="s">
        <v>1169</v>
      </c>
      <c r="C365" s="110" t="s">
        <v>291</v>
      </c>
      <c r="D365" s="111" t="s">
        <v>2343</v>
      </c>
      <c r="E365" s="110" t="s">
        <v>1170</v>
      </c>
      <c r="F365" s="112">
        <f t="shared" si="41"/>
        <v>13133</v>
      </c>
      <c r="G365" s="112">
        <v>17511</v>
      </c>
      <c r="H365" s="108"/>
    </row>
    <row r="366" spans="2:8" ht="15" customHeight="1">
      <c r="B366" s="110" t="s">
        <v>1171</v>
      </c>
      <c r="C366" s="110" t="s">
        <v>1692</v>
      </c>
      <c r="D366" s="111" t="s">
        <v>2343</v>
      </c>
      <c r="E366" s="110" t="s">
        <v>1694</v>
      </c>
      <c r="F366" s="112">
        <f t="shared" si="41"/>
        <v>9106</v>
      </c>
      <c r="G366" s="112">
        <v>12141</v>
      </c>
      <c r="H366" s="108"/>
    </row>
    <row r="367" spans="2:8" ht="15" customHeight="1">
      <c r="B367" s="110" t="s">
        <v>1172</v>
      </c>
      <c r="C367" s="110" t="s">
        <v>1693</v>
      </c>
      <c r="D367" s="111" t="s">
        <v>2343</v>
      </c>
      <c r="E367" s="110" t="s">
        <v>1881</v>
      </c>
      <c r="F367" s="112">
        <f t="shared" si="41"/>
        <v>13695</v>
      </c>
      <c r="G367" s="112">
        <v>18260</v>
      </c>
      <c r="H367" s="108"/>
    </row>
    <row r="368" spans="2:8" ht="15" customHeight="1">
      <c r="B368" s="110" t="s">
        <v>2652</v>
      </c>
      <c r="C368" s="110" t="s">
        <v>2653</v>
      </c>
      <c r="D368" s="111" t="s">
        <v>2343</v>
      </c>
      <c r="E368" s="110" t="s">
        <v>2654</v>
      </c>
      <c r="F368" s="112">
        <f t="shared" si="41"/>
        <v>13695</v>
      </c>
      <c r="G368" s="112">
        <v>18260</v>
      </c>
      <c r="H368" s="115" t="s">
        <v>2451</v>
      </c>
    </row>
    <row r="369" spans="2:8" ht="15" customHeight="1">
      <c r="B369" s="110" t="s">
        <v>1173</v>
      </c>
      <c r="C369" s="110" t="s">
        <v>1695</v>
      </c>
      <c r="D369" s="111" t="s">
        <v>2343</v>
      </c>
      <c r="E369" s="110" t="s">
        <v>1697</v>
      </c>
      <c r="F369" s="112">
        <f t="shared" si="41"/>
        <v>9106</v>
      </c>
      <c r="G369" s="112">
        <v>12141</v>
      </c>
      <c r="H369" s="108"/>
    </row>
    <row r="370" spans="2:8" ht="15" customHeight="1">
      <c r="B370" s="110" t="s">
        <v>1174</v>
      </c>
      <c r="C370" s="110" t="s">
        <v>1696</v>
      </c>
      <c r="D370" s="111" t="s">
        <v>2343</v>
      </c>
      <c r="E370" s="110" t="s">
        <v>1698</v>
      </c>
      <c r="F370" s="112">
        <f t="shared" si="41"/>
        <v>13695</v>
      </c>
      <c r="G370" s="112">
        <v>18260</v>
      </c>
      <c r="H370" s="108"/>
    </row>
    <row r="371" spans="2:8" ht="15" customHeight="1">
      <c r="B371" s="110" t="s">
        <v>2649</v>
      </c>
      <c r="C371" s="110" t="s">
        <v>2650</v>
      </c>
      <c r="D371" s="111" t="s">
        <v>2343</v>
      </c>
      <c r="E371" s="110" t="s">
        <v>2651</v>
      </c>
      <c r="F371" s="112">
        <f t="shared" si="41"/>
        <v>13695</v>
      </c>
      <c r="G371" s="112">
        <v>18260</v>
      </c>
      <c r="H371" s="115" t="s">
        <v>2451</v>
      </c>
    </row>
    <row r="372" spans="2:8" ht="15" customHeight="1">
      <c r="B372" s="110" t="s">
        <v>1175</v>
      </c>
      <c r="C372" s="110" t="s">
        <v>1176</v>
      </c>
      <c r="D372" s="111" t="s">
        <v>2343</v>
      </c>
      <c r="E372" s="110" t="s">
        <v>1882</v>
      </c>
      <c r="F372" s="130">
        <f t="shared" si="41"/>
        <v>3971</v>
      </c>
      <c r="G372" s="130">
        <v>5294</v>
      </c>
      <c r="H372" s="109"/>
    </row>
    <row r="373" spans="2:8" ht="15" customHeight="1">
      <c r="B373" s="110" t="s">
        <v>1177</v>
      </c>
      <c r="C373" s="110" t="s">
        <v>1178</v>
      </c>
      <c r="D373" s="111" t="s">
        <v>2343</v>
      </c>
      <c r="E373" s="110" t="s">
        <v>1179</v>
      </c>
      <c r="F373" s="130">
        <f t="shared" si="41"/>
        <v>3971</v>
      </c>
      <c r="G373" s="130">
        <v>5294</v>
      </c>
      <c r="H373" s="109"/>
    </row>
    <row r="374" spans="2:8" ht="15" customHeight="1">
      <c r="B374" s="110" t="s">
        <v>1180</v>
      </c>
      <c r="C374" s="110" t="s">
        <v>174</v>
      </c>
      <c r="D374" s="111" t="s">
        <v>2343</v>
      </c>
      <c r="E374" s="110" t="s">
        <v>1883</v>
      </c>
      <c r="F374" s="112">
        <f t="shared" si="41"/>
        <v>7143</v>
      </c>
      <c r="G374" s="112">
        <v>9524</v>
      </c>
      <c r="H374" s="108"/>
    </row>
    <row r="375" spans="2:8" ht="15" customHeight="1">
      <c r="B375" s="110" t="s">
        <v>1181</v>
      </c>
      <c r="C375" s="110" t="s">
        <v>1182</v>
      </c>
      <c r="D375" s="111" t="s">
        <v>2343</v>
      </c>
      <c r="E375" s="110" t="s">
        <v>1183</v>
      </c>
      <c r="F375" s="112">
        <f t="shared" si="41"/>
        <v>11555</v>
      </c>
      <c r="G375" s="112">
        <v>15407</v>
      </c>
      <c r="H375" s="108"/>
    </row>
    <row r="376" spans="2:8" ht="15" customHeight="1">
      <c r="B376" s="110" t="s">
        <v>1184</v>
      </c>
      <c r="C376" s="110" t="s">
        <v>1185</v>
      </c>
      <c r="D376" s="111" t="s">
        <v>2343</v>
      </c>
      <c r="E376" s="110" t="s">
        <v>1884</v>
      </c>
      <c r="F376" s="112">
        <f t="shared" si="41"/>
        <v>12077</v>
      </c>
      <c r="G376" s="112">
        <v>16102</v>
      </c>
      <c r="H376" s="108"/>
    </row>
    <row r="377" spans="2:8" ht="15" customHeight="1">
      <c r="B377" s="110" t="s">
        <v>1186</v>
      </c>
      <c r="C377" s="110" t="s">
        <v>1187</v>
      </c>
      <c r="D377" s="111" t="s">
        <v>2343</v>
      </c>
      <c r="E377" s="110" t="s">
        <v>1885</v>
      </c>
      <c r="F377" s="112">
        <f t="shared" si="41"/>
        <v>11555</v>
      </c>
      <c r="G377" s="112">
        <v>15407</v>
      </c>
      <c r="H377" s="109"/>
    </row>
    <row r="378" spans="2:8" ht="15" customHeight="1">
      <c r="B378" s="110" t="s">
        <v>1188</v>
      </c>
      <c r="C378" s="110" t="s">
        <v>175</v>
      </c>
      <c r="D378" s="111" t="s">
        <v>2343</v>
      </c>
      <c r="E378" s="110" t="s">
        <v>1886</v>
      </c>
      <c r="F378" s="112">
        <f t="shared" si="41"/>
        <v>7350</v>
      </c>
      <c r="G378" s="112">
        <v>9800</v>
      </c>
      <c r="H378" s="109"/>
    </row>
    <row r="379" spans="2:8" ht="15" customHeight="1">
      <c r="B379" s="110" t="s">
        <v>1189</v>
      </c>
      <c r="C379" s="110" t="s">
        <v>1190</v>
      </c>
      <c r="D379" s="111" t="s">
        <v>2343</v>
      </c>
      <c r="E379" s="110" t="s">
        <v>1887</v>
      </c>
      <c r="F379" s="112">
        <f t="shared" si="41"/>
        <v>12000</v>
      </c>
      <c r="G379" s="112">
        <v>16000</v>
      </c>
      <c r="H379" s="109"/>
    </row>
    <row r="380" spans="2:8" ht="15" customHeight="1">
      <c r="B380" s="110" t="s">
        <v>1191</v>
      </c>
      <c r="C380" s="110" t="s">
        <v>1192</v>
      </c>
      <c r="D380" s="111" t="s">
        <v>2343</v>
      </c>
      <c r="E380" s="110" t="s">
        <v>1888</v>
      </c>
      <c r="F380" s="112">
        <f t="shared" si="41"/>
        <v>12750</v>
      </c>
      <c r="G380" s="112">
        <v>17000</v>
      </c>
      <c r="H380" s="109"/>
    </row>
    <row r="381" spans="2:8" ht="15" customHeight="1">
      <c r="B381" s="110" t="s">
        <v>1193</v>
      </c>
      <c r="C381" s="110" t="s">
        <v>1194</v>
      </c>
      <c r="D381" s="111" t="s">
        <v>2343</v>
      </c>
      <c r="E381" s="110" t="s">
        <v>1889</v>
      </c>
      <c r="F381" s="112">
        <f t="shared" si="41"/>
        <v>12000</v>
      </c>
      <c r="G381" s="112">
        <v>16000</v>
      </c>
      <c r="H381" s="109"/>
    </row>
    <row r="382" spans="2:8" ht="15" customHeight="1">
      <c r="B382" s="110" t="s">
        <v>1195</v>
      </c>
      <c r="C382" s="110" t="s">
        <v>338</v>
      </c>
      <c r="D382" s="111" t="s">
        <v>2343</v>
      </c>
      <c r="E382" s="110" t="s">
        <v>1890</v>
      </c>
      <c r="F382" s="112">
        <f t="shared" si="41"/>
        <v>7350</v>
      </c>
      <c r="G382" s="112">
        <v>9800</v>
      </c>
      <c r="H382" s="109"/>
    </row>
    <row r="383" spans="2:8" ht="15" customHeight="1">
      <c r="B383" s="110" t="s">
        <v>1196</v>
      </c>
      <c r="C383" s="110" t="s">
        <v>1197</v>
      </c>
      <c r="D383" s="111" t="s">
        <v>2343</v>
      </c>
      <c r="E383" s="110" t="s">
        <v>1198</v>
      </c>
      <c r="F383" s="112">
        <f t="shared" si="41"/>
        <v>12000</v>
      </c>
      <c r="G383" s="112">
        <v>16000</v>
      </c>
      <c r="H383" s="109"/>
    </row>
    <row r="384" spans="2:8" ht="15" customHeight="1">
      <c r="B384" s="110" t="s">
        <v>1199</v>
      </c>
      <c r="C384" s="110" t="s">
        <v>1200</v>
      </c>
      <c r="D384" s="111" t="s">
        <v>2343</v>
      </c>
      <c r="E384" s="110" t="s">
        <v>1201</v>
      </c>
      <c r="F384" s="112">
        <f t="shared" si="41"/>
        <v>12000</v>
      </c>
      <c r="G384" s="112">
        <v>16000</v>
      </c>
      <c r="H384" s="109"/>
    </row>
    <row r="385" spans="2:8" ht="15" customHeight="1">
      <c r="B385" s="110" t="s">
        <v>1202</v>
      </c>
      <c r="C385" s="110" t="s">
        <v>268</v>
      </c>
      <c r="D385" s="111" t="s">
        <v>2343</v>
      </c>
      <c r="E385" s="110" t="s">
        <v>1891</v>
      </c>
      <c r="F385" s="112">
        <f t="shared" si="41"/>
        <v>7350</v>
      </c>
      <c r="G385" s="112">
        <v>9800</v>
      </c>
      <c r="H385" s="109"/>
    </row>
    <row r="386" spans="2:8" ht="15" customHeight="1">
      <c r="B386" s="110" t="s">
        <v>1203</v>
      </c>
      <c r="C386" s="110" t="s">
        <v>1204</v>
      </c>
      <c r="D386" s="111" t="s">
        <v>2343</v>
      </c>
      <c r="E386" s="110" t="s">
        <v>1205</v>
      </c>
      <c r="F386" s="112">
        <f t="shared" si="41"/>
        <v>12000</v>
      </c>
      <c r="G386" s="112">
        <v>16000</v>
      </c>
      <c r="H386" s="109"/>
    </row>
    <row r="387" spans="2:8" ht="15" customHeight="1">
      <c r="B387" s="110" t="s">
        <v>1206</v>
      </c>
      <c r="C387" s="110" t="s">
        <v>1207</v>
      </c>
      <c r="D387" s="111" t="s">
        <v>2343</v>
      </c>
      <c r="E387" s="110" t="s">
        <v>1208</v>
      </c>
      <c r="F387" s="112">
        <f t="shared" si="41"/>
        <v>12000</v>
      </c>
      <c r="G387" s="112">
        <v>16000</v>
      </c>
      <c r="H387" s="109"/>
    </row>
    <row r="388" spans="2:8" ht="15" customHeight="1">
      <c r="B388" s="110" t="s">
        <v>2705</v>
      </c>
      <c r="C388" s="110" t="s">
        <v>2691</v>
      </c>
      <c r="D388" s="111" t="s">
        <v>2343</v>
      </c>
      <c r="E388" s="110" t="s">
        <v>2706</v>
      </c>
      <c r="F388" s="112">
        <f t="shared" si="41"/>
        <v>6203</v>
      </c>
      <c r="G388" s="112">
        <v>8271</v>
      </c>
      <c r="H388" s="115" t="s">
        <v>2451</v>
      </c>
    </row>
    <row r="389" spans="2:8" ht="15" customHeight="1">
      <c r="B389" s="110" t="s">
        <v>2700</v>
      </c>
      <c r="C389" s="110" t="s">
        <v>2697</v>
      </c>
      <c r="D389" s="111" t="s">
        <v>2343</v>
      </c>
      <c r="E389" s="110" t="s">
        <v>2707</v>
      </c>
      <c r="F389" s="112">
        <f t="shared" si="41"/>
        <v>6203</v>
      </c>
      <c r="G389" s="112">
        <v>8271</v>
      </c>
      <c r="H389" s="115" t="s">
        <v>2451</v>
      </c>
    </row>
    <row r="390" spans="2:8" ht="15" customHeight="1">
      <c r="B390" s="110" t="s">
        <v>2701</v>
      </c>
      <c r="C390" s="110" t="s">
        <v>2692</v>
      </c>
      <c r="D390" s="111" t="s">
        <v>2343</v>
      </c>
      <c r="E390" s="110" t="s">
        <v>2708</v>
      </c>
      <c r="F390" s="112">
        <f t="shared" si="41"/>
        <v>8981</v>
      </c>
      <c r="G390" s="112">
        <v>11974</v>
      </c>
      <c r="H390" s="115" t="s">
        <v>2451</v>
      </c>
    </row>
    <row r="391" spans="2:8" ht="15" customHeight="1">
      <c r="B391" s="110" t="s">
        <v>2702</v>
      </c>
      <c r="C391" s="110" t="s">
        <v>2698</v>
      </c>
      <c r="D391" s="111" t="s">
        <v>2343</v>
      </c>
      <c r="E391" s="110" t="s">
        <v>2709</v>
      </c>
      <c r="F391" s="112">
        <f t="shared" si="41"/>
        <v>8981</v>
      </c>
      <c r="G391" s="112">
        <v>11974</v>
      </c>
      <c r="H391" s="115" t="s">
        <v>2451</v>
      </c>
    </row>
    <row r="392" spans="2:8" ht="15" customHeight="1">
      <c r="B392" s="110" t="s">
        <v>2703</v>
      </c>
      <c r="C392" s="110" t="s">
        <v>2693</v>
      </c>
      <c r="D392" s="111" t="s">
        <v>2343</v>
      </c>
      <c r="E392" s="110" t="s">
        <v>2710</v>
      </c>
      <c r="F392" s="112">
        <f t="shared" si="41"/>
        <v>10022</v>
      </c>
      <c r="G392" s="112">
        <v>13362</v>
      </c>
      <c r="H392" s="115" t="s">
        <v>2451</v>
      </c>
    </row>
    <row r="393" spans="2:8" ht="15" customHeight="1">
      <c r="B393" s="110" t="s">
        <v>2704</v>
      </c>
      <c r="C393" s="110" t="s">
        <v>2699</v>
      </c>
      <c r="D393" s="111" t="s">
        <v>2343</v>
      </c>
      <c r="E393" s="110" t="s">
        <v>2711</v>
      </c>
      <c r="F393" s="112">
        <f t="shared" si="41"/>
        <v>10022</v>
      </c>
      <c r="G393" s="112">
        <v>13362</v>
      </c>
      <c r="H393" s="115" t="s">
        <v>2451</v>
      </c>
    </row>
    <row r="394" spans="2:8" ht="15" customHeight="1">
      <c r="B394" s="110" t="s">
        <v>1209</v>
      </c>
      <c r="C394" s="110" t="s">
        <v>1699</v>
      </c>
      <c r="D394" s="111" t="s">
        <v>2343</v>
      </c>
      <c r="E394" s="110" t="s">
        <v>1892</v>
      </c>
      <c r="F394" s="112">
        <f t="shared" si="41"/>
        <v>5946</v>
      </c>
      <c r="G394" s="112">
        <v>7928</v>
      </c>
      <c r="H394" s="108"/>
    </row>
    <row r="395" spans="2:8" ht="15" customHeight="1">
      <c r="B395" s="110" t="s">
        <v>1210</v>
      </c>
      <c r="C395" s="110" t="s">
        <v>1700</v>
      </c>
      <c r="D395" s="111" t="s">
        <v>2343</v>
      </c>
      <c r="E395" s="110" t="s">
        <v>1700</v>
      </c>
      <c r="F395" s="112">
        <f t="shared" si="41"/>
        <v>6203</v>
      </c>
      <c r="G395" s="112">
        <v>8271</v>
      </c>
      <c r="H395" s="108"/>
    </row>
    <row r="396" spans="2:8" ht="15" customHeight="1">
      <c r="B396" s="110" t="s">
        <v>1211</v>
      </c>
      <c r="C396" s="110" t="s">
        <v>1701</v>
      </c>
      <c r="D396" s="111" t="s">
        <v>2343</v>
      </c>
      <c r="E396" s="110" t="s">
        <v>1893</v>
      </c>
      <c r="F396" s="112">
        <f t="shared" si="41"/>
        <v>6107</v>
      </c>
      <c r="G396" s="112">
        <v>8142</v>
      </c>
      <c r="H396" s="109"/>
    </row>
    <row r="397" spans="2:8" ht="15" customHeight="1">
      <c r="B397" s="110" t="s">
        <v>1212</v>
      </c>
      <c r="C397" s="110" t="s">
        <v>1702</v>
      </c>
      <c r="D397" s="111" t="s">
        <v>2343</v>
      </c>
      <c r="E397" s="110" t="s">
        <v>1213</v>
      </c>
      <c r="F397" s="112">
        <f t="shared" si="41"/>
        <v>5816</v>
      </c>
      <c r="G397" s="112">
        <v>7754</v>
      </c>
      <c r="H397" s="109"/>
    </row>
    <row r="398" spans="2:8" ht="15" customHeight="1">
      <c r="B398" s="110" t="s">
        <v>1214</v>
      </c>
      <c r="C398" s="110" t="s">
        <v>1678</v>
      </c>
      <c r="D398" s="111" t="s">
        <v>2343</v>
      </c>
      <c r="E398" s="110" t="s">
        <v>1678</v>
      </c>
      <c r="F398" s="130">
        <f t="shared" si="41"/>
        <v>5708</v>
      </c>
      <c r="G398" s="130">
        <v>7611</v>
      </c>
      <c r="H398" s="108"/>
    </row>
    <row r="399" spans="2:8" ht="15" customHeight="1">
      <c r="B399" s="110" t="s">
        <v>1215</v>
      </c>
      <c r="C399" s="110" t="s">
        <v>1703</v>
      </c>
      <c r="D399" s="111" t="s">
        <v>2343</v>
      </c>
      <c r="E399" s="110" t="s">
        <v>1894</v>
      </c>
      <c r="F399" s="112">
        <f t="shared" si="41"/>
        <v>7176</v>
      </c>
      <c r="G399" s="112">
        <v>9568</v>
      </c>
      <c r="H399" s="109"/>
    </row>
    <row r="400" spans="2:8" ht="15" customHeight="1">
      <c r="B400" s="110" t="s">
        <v>1216</v>
      </c>
      <c r="C400" s="110" t="s">
        <v>1704</v>
      </c>
      <c r="D400" s="111" t="s">
        <v>2343</v>
      </c>
      <c r="E400" s="110" t="s">
        <v>1895</v>
      </c>
      <c r="F400" s="112">
        <f t="shared" si="41"/>
        <v>7391</v>
      </c>
      <c r="G400" s="112">
        <v>9854</v>
      </c>
      <c r="H400" s="109"/>
    </row>
    <row r="401" spans="2:8" ht="15" customHeight="1">
      <c r="B401" s="110" t="s">
        <v>1217</v>
      </c>
      <c r="C401" s="110" t="s">
        <v>1679</v>
      </c>
      <c r="D401" s="111" t="s">
        <v>2343</v>
      </c>
      <c r="E401" s="110" t="s">
        <v>1896</v>
      </c>
      <c r="F401" s="112">
        <f t="shared" si="41"/>
        <v>7176</v>
      </c>
      <c r="G401" s="112">
        <v>9568</v>
      </c>
      <c r="H401" s="109"/>
    </row>
    <row r="402" spans="2:8" ht="15" customHeight="1">
      <c r="B402" s="110" t="s">
        <v>1218</v>
      </c>
      <c r="C402" s="110" t="s">
        <v>1680</v>
      </c>
      <c r="D402" s="111" t="s">
        <v>2343</v>
      </c>
      <c r="E402" s="110" t="s">
        <v>1897</v>
      </c>
      <c r="F402" s="112">
        <f t="shared" si="41"/>
        <v>7391</v>
      </c>
      <c r="G402" s="112">
        <v>9854</v>
      </c>
      <c r="H402" s="109"/>
    </row>
    <row r="403" spans="2:8" ht="15" customHeight="1">
      <c r="B403" s="110" t="s">
        <v>1219</v>
      </c>
      <c r="C403" s="110" t="s">
        <v>1705</v>
      </c>
      <c r="D403" s="111" t="s">
        <v>2343</v>
      </c>
      <c r="E403" s="110" t="s">
        <v>1898</v>
      </c>
      <c r="F403" s="112">
        <f t="shared" si="41"/>
        <v>5946</v>
      </c>
      <c r="G403" s="112">
        <v>7928</v>
      </c>
      <c r="H403" s="109"/>
    </row>
    <row r="404" spans="2:8" ht="15" customHeight="1">
      <c r="B404" s="110" t="s">
        <v>1220</v>
      </c>
      <c r="C404" s="110" t="s">
        <v>1706</v>
      </c>
      <c r="D404" s="111" t="s">
        <v>2343</v>
      </c>
      <c r="E404" s="110" t="s">
        <v>1706</v>
      </c>
      <c r="F404" s="112">
        <f t="shared" si="41"/>
        <v>6203</v>
      </c>
      <c r="G404" s="112">
        <v>8271</v>
      </c>
      <c r="H404" s="108"/>
    </row>
    <row r="405" spans="2:8" ht="15" customHeight="1">
      <c r="B405" s="110" t="s">
        <v>1221</v>
      </c>
      <c r="C405" s="110" t="s">
        <v>1707</v>
      </c>
      <c r="D405" s="111" t="s">
        <v>2343</v>
      </c>
      <c r="E405" s="110" t="s">
        <v>1899</v>
      </c>
      <c r="F405" s="112">
        <f t="shared" si="41"/>
        <v>8981</v>
      </c>
      <c r="G405" s="112">
        <v>11974</v>
      </c>
      <c r="H405" s="108"/>
    </row>
    <row r="406" spans="2:8" ht="15" customHeight="1">
      <c r="B406" s="110" t="s">
        <v>1222</v>
      </c>
      <c r="C406" s="110" t="s">
        <v>1708</v>
      </c>
      <c r="D406" s="111" t="s">
        <v>2343</v>
      </c>
      <c r="E406" s="110" t="s">
        <v>1900</v>
      </c>
      <c r="F406" s="112">
        <f t="shared" ref="F406:F471" si="43">ROUND(G406*0.75,0)</f>
        <v>8981</v>
      </c>
      <c r="G406" s="112">
        <v>11974</v>
      </c>
      <c r="H406" s="108"/>
    </row>
    <row r="407" spans="2:8" ht="15" customHeight="1">
      <c r="B407" s="110" t="s">
        <v>2258</v>
      </c>
      <c r="C407" s="110" t="s">
        <v>2259</v>
      </c>
      <c r="D407" s="111" t="s">
        <v>2343</v>
      </c>
      <c r="E407" s="110" t="s">
        <v>2260</v>
      </c>
      <c r="F407" s="112">
        <f t="shared" si="43"/>
        <v>8981</v>
      </c>
      <c r="G407" s="112">
        <v>11974</v>
      </c>
      <c r="H407" s="115"/>
    </row>
    <row r="408" spans="2:8" ht="15" customHeight="1">
      <c r="B408" s="110" t="s">
        <v>1223</v>
      </c>
      <c r="C408" s="110" t="s">
        <v>1709</v>
      </c>
      <c r="D408" s="111" t="s">
        <v>2343</v>
      </c>
      <c r="E408" s="110" t="s">
        <v>1901</v>
      </c>
      <c r="F408" s="112">
        <f t="shared" si="43"/>
        <v>10022</v>
      </c>
      <c r="G408" s="112">
        <v>13362</v>
      </c>
      <c r="H408" s="108"/>
    </row>
    <row r="409" spans="2:8" ht="15" customHeight="1">
      <c r="B409" s="110" t="s">
        <v>1224</v>
      </c>
      <c r="C409" s="110" t="s">
        <v>1710</v>
      </c>
      <c r="D409" s="111" t="s">
        <v>2343</v>
      </c>
      <c r="E409" s="110" t="s">
        <v>1711</v>
      </c>
      <c r="F409" s="112">
        <f t="shared" si="43"/>
        <v>10022</v>
      </c>
      <c r="G409" s="112">
        <v>13362</v>
      </c>
      <c r="H409" s="108"/>
    </row>
    <row r="410" spans="2:8" ht="15" customHeight="1">
      <c r="B410" s="110" t="s">
        <v>1225</v>
      </c>
      <c r="C410" s="110" t="s">
        <v>170</v>
      </c>
      <c r="D410" s="111" t="s">
        <v>2343</v>
      </c>
      <c r="E410" s="110" t="s">
        <v>1226</v>
      </c>
      <c r="F410" s="112">
        <f t="shared" si="43"/>
        <v>49264</v>
      </c>
      <c r="G410" s="112">
        <v>65685</v>
      </c>
      <c r="H410" s="109"/>
    </row>
    <row r="411" spans="2:8" ht="15" customHeight="1">
      <c r="B411" s="110" t="s">
        <v>1227</v>
      </c>
      <c r="C411" s="110" t="s">
        <v>1228</v>
      </c>
      <c r="D411" s="111" t="s">
        <v>2343</v>
      </c>
      <c r="E411" s="110" t="s">
        <v>1229</v>
      </c>
      <c r="F411" s="112">
        <f t="shared" si="43"/>
        <v>58875</v>
      </c>
      <c r="G411" s="112">
        <v>78500</v>
      </c>
      <c r="H411" s="109"/>
    </row>
    <row r="412" spans="2:8" ht="15" customHeight="1">
      <c r="B412" s="110" t="s">
        <v>1230</v>
      </c>
      <c r="C412" s="110" t="s">
        <v>1231</v>
      </c>
      <c r="D412" s="111" t="s">
        <v>2343</v>
      </c>
      <c r="E412" s="110" t="s">
        <v>1902</v>
      </c>
      <c r="F412" s="112">
        <f t="shared" si="43"/>
        <v>53465</v>
      </c>
      <c r="G412" s="112">
        <v>71287</v>
      </c>
      <c r="H412" s="109"/>
    </row>
    <row r="413" spans="2:8" ht="15" customHeight="1">
      <c r="B413" s="110" t="s">
        <v>1232</v>
      </c>
      <c r="C413" s="110" t="s">
        <v>1233</v>
      </c>
      <c r="D413" s="111" t="s">
        <v>2343</v>
      </c>
      <c r="E413" s="110" t="s">
        <v>1903</v>
      </c>
      <c r="F413" s="112">
        <f t="shared" si="43"/>
        <v>53465</v>
      </c>
      <c r="G413" s="112">
        <v>71287</v>
      </c>
      <c r="H413" s="109"/>
    </row>
    <row r="414" spans="2:8" ht="15" customHeight="1">
      <c r="B414" s="110" t="s">
        <v>2302</v>
      </c>
      <c r="C414" s="110" t="s">
        <v>2301</v>
      </c>
      <c r="D414" s="111" t="s">
        <v>2343</v>
      </c>
      <c r="E414" s="110" t="s">
        <v>2347</v>
      </c>
      <c r="F414" s="112">
        <f t="shared" si="43"/>
        <v>14625</v>
      </c>
      <c r="G414" s="112">
        <v>19500</v>
      </c>
      <c r="H414" s="115"/>
    </row>
    <row r="415" spans="2:8" ht="15" customHeight="1">
      <c r="B415" s="110" t="s">
        <v>1234</v>
      </c>
      <c r="C415" s="110" t="s">
        <v>177</v>
      </c>
      <c r="D415" s="111" t="s">
        <v>2343</v>
      </c>
      <c r="E415" s="110" t="s">
        <v>1235</v>
      </c>
      <c r="F415" s="112">
        <f t="shared" si="43"/>
        <v>6932</v>
      </c>
      <c r="G415" s="112">
        <v>9243</v>
      </c>
      <c r="H415" s="109"/>
    </row>
    <row r="416" spans="2:8" ht="15" customHeight="1">
      <c r="B416" s="110" t="s">
        <v>1236</v>
      </c>
      <c r="C416" s="110" t="s">
        <v>292</v>
      </c>
      <c r="D416" s="111" t="s">
        <v>2343</v>
      </c>
      <c r="E416" s="110" t="s">
        <v>1904</v>
      </c>
      <c r="F416" s="112">
        <f t="shared" si="43"/>
        <v>9978</v>
      </c>
      <c r="G416" s="112">
        <v>13304</v>
      </c>
      <c r="H416" s="108"/>
    </row>
    <row r="417" spans="2:8" ht="15" customHeight="1">
      <c r="B417" s="110" t="s">
        <v>1237</v>
      </c>
      <c r="C417" s="110" t="s">
        <v>1238</v>
      </c>
      <c r="D417" s="111" t="s">
        <v>2343</v>
      </c>
      <c r="E417" s="110" t="s">
        <v>1905</v>
      </c>
      <c r="F417" s="112">
        <f t="shared" si="43"/>
        <v>6704</v>
      </c>
      <c r="G417" s="112">
        <v>8938</v>
      </c>
      <c r="H417" s="109"/>
    </row>
    <row r="418" spans="2:8" ht="15" customHeight="1">
      <c r="B418" s="110" t="s">
        <v>1239</v>
      </c>
      <c r="C418" s="110" t="s">
        <v>178</v>
      </c>
      <c r="D418" s="111" t="s">
        <v>2343</v>
      </c>
      <c r="E418" s="110" t="s">
        <v>1906</v>
      </c>
      <c r="F418" s="112">
        <f t="shared" si="43"/>
        <v>6932</v>
      </c>
      <c r="G418" s="112">
        <v>9243</v>
      </c>
      <c r="H418" s="109"/>
    </row>
    <row r="419" spans="2:8" ht="15" customHeight="1">
      <c r="B419" s="110" t="s">
        <v>1240</v>
      </c>
      <c r="C419" s="110" t="s">
        <v>1241</v>
      </c>
      <c r="D419" s="111" t="s">
        <v>2343</v>
      </c>
      <c r="E419" s="110" t="s">
        <v>1242</v>
      </c>
      <c r="F419" s="112">
        <f t="shared" si="43"/>
        <v>11325</v>
      </c>
      <c r="G419" s="112">
        <v>15100</v>
      </c>
      <c r="H419" s="109"/>
    </row>
    <row r="420" spans="2:8" ht="15" customHeight="1">
      <c r="B420" s="110" t="s">
        <v>1243</v>
      </c>
      <c r="C420" s="110" t="s">
        <v>1244</v>
      </c>
      <c r="D420" s="111" t="s">
        <v>2343</v>
      </c>
      <c r="E420" s="110" t="s">
        <v>1245</v>
      </c>
      <c r="F420" s="112">
        <f t="shared" si="43"/>
        <v>12077</v>
      </c>
      <c r="G420" s="112">
        <v>16102</v>
      </c>
      <c r="H420" s="109"/>
    </row>
    <row r="421" spans="2:8" ht="15" customHeight="1">
      <c r="B421" s="110" t="s">
        <v>1246</v>
      </c>
      <c r="C421" s="110" t="s">
        <v>1247</v>
      </c>
      <c r="D421" s="111" t="s">
        <v>2343</v>
      </c>
      <c r="E421" s="110" t="s">
        <v>1248</v>
      </c>
      <c r="F421" s="112">
        <f t="shared" si="43"/>
        <v>11325</v>
      </c>
      <c r="G421" s="112">
        <v>15100</v>
      </c>
      <c r="H421" s="109"/>
    </row>
    <row r="422" spans="2:8" ht="15" customHeight="1">
      <c r="B422" s="110" t="s">
        <v>1249</v>
      </c>
      <c r="C422" s="110" t="s">
        <v>1250</v>
      </c>
      <c r="D422" s="111" t="s">
        <v>2343</v>
      </c>
      <c r="E422" s="110" t="s">
        <v>1251</v>
      </c>
      <c r="F422" s="112">
        <f t="shared" si="43"/>
        <v>11325</v>
      </c>
      <c r="G422" s="112">
        <v>15100</v>
      </c>
      <c r="H422" s="109"/>
    </row>
    <row r="423" spans="2:8" ht="15" customHeight="1">
      <c r="B423" s="110" t="s">
        <v>1252</v>
      </c>
      <c r="C423" s="110" t="s">
        <v>1253</v>
      </c>
      <c r="D423" s="111" t="s">
        <v>2343</v>
      </c>
      <c r="E423" s="110" t="s">
        <v>1254</v>
      </c>
      <c r="F423" s="112">
        <f t="shared" si="43"/>
        <v>12077</v>
      </c>
      <c r="G423" s="112">
        <v>16102</v>
      </c>
      <c r="H423" s="109"/>
    </row>
    <row r="424" spans="2:8" ht="15" customHeight="1">
      <c r="B424" s="110" t="s">
        <v>1255</v>
      </c>
      <c r="C424" s="110" t="s">
        <v>1256</v>
      </c>
      <c r="D424" s="111" t="s">
        <v>2343</v>
      </c>
      <c r="E424" s="110" t="s">
        <v>1257</v>
      </c>
      <c r="F424" s="112">
        <f t="shared" si="43"/>
        <v>11325</v>
      </c>
      <c r="G424" s="112">
        <v>15100</v>
      </c>
      <c r="H424" s="109"/>
    </row>
    <row r="425" spans="2:8" ht="15" customHeight="1">
      <c r="B425" s="110" t="s">
        <v>1791</v>
      </c>
      <c r="C425" s="110" t="s">
        <v>1790</v>
      </c>
      <c r="D425" s="111" t="s">
        <v>2343</v>
      </c>
      <c r="E425" s="110" t="s">
        <v>1792</v>
      </c>
      <c r="F425" s="132">
        <f t="shared" si="43"/>
        <v>11308</v>
      </c>
      <c r="G425" s="132">
        <v>15077</v>
      </c>
      <c r="H425" s="115"/>
    </row>
    <row r="426" spans="2:8" ht="15" customHeight="1">
      <c r="B426" s="110" t="s">
        <v>1820</v>
      </c>
      <c r="C426" s="110" t="s">
        <v>1821</v>
      </c>
      <c r="D426" s="111" t="s">
        <v>2343</v>
      </c>
      <c r="E426" s="110" t="s">
        <v>1822</v>
      </c>
      <c r="F426" s="130">
        <f t="shared" si="43"/>
        <v>16050</v>
      </c>
      <c r="G426" s="130">
        <v>21400</v>
      </c>
      <c r="H426" s="108"/>
    </row>
    <row r="427" spans="2:8" ht="15" customHeight="1">
      <c r="B427" s="110" t="s">
        <v>2655</v>
      </c>
      <c r="C427" s="110" t="s">
        <v>2656</v>
      </c>
      <c r="D427" s="111" t="s">
        <v>2343</v>
      </c>
      <c r="E427" s="110" t="s">
        <v>2657</v>
      </c>
      <c r="F427" s="130">
        <f t="shared" si="43"/>
        <v>16050</v>
      </c>
      <c r="G427" s="130">
        <v>21400</v>
      </c>
      <c r="H427" s="115"/>
    </row>
    <row r="428" spans="2:8" ht="15" customHeight="1">
      <c r="B428" s="110" t="s">
        <v>2758</v>
      </c>
      <c r="C428" s="110" t="s">
        <v>2757</v>
      </c>
      <c r="D428" s="111" t="s">
        <v>2343</v>
      </c>
      <c r="E428" s="110" t="s">
        <v>2759</v>
      </c>
      <c r="F428" s="112">
        <f t="shared" si="43"/>
        <v>10125</v>
      </c>
      <c r="G428" s="112">
        <v>13500</v>
      </c>
      <c r="H428" s="115" t="s">
        <v>2451</v>
      </c>
    </row>
    <row r="429" spans="2:8" ht="15" customHeight="1">
      <c r="B429" s="110" t="s">
        <v>1258</v>
      </c>
      <c r="C429" s="110" t="s">
        <v>1723</v>
      </c>
      <c r="D429" s="111" t="s">
        <v>2343</v>
      </c>
      <c r="E429" s="110" t="s">
        <v>1907</v>
      </c>
      <c r="F429" s="130">
        <f t="shared" si="43"/>
        <v>11308</v>
      </c>
      <c r="G429" s="130">
        <v>15077</v>
      </c>
      <c r="H429" s="109"/>
    </row>
    <row r="430" spans="2:8" ht="15" customHeight="1">
      <c r="B430" s="110" t="s">
        <v>1259</v>
      </c>
      <c r="C430" s="110" t="s">
        <v>1712</v>
      </c>
      <c r="D430" s="111" t="s">
        <v>2343</v>
      </c>
      <c r="E430" s="110" t="s">
        <v>1908</v>
      </c>
      <c r="F430" s="130">
        <f t="shared" si="43"/>
        <v>16050</v>
      </c>
      <c r="G430" s="130">
        <v>21400</v>
      </c>
      <c r="H430" s="108"/>
    </row>
    <row r="431" spans="2:8" ht="15" customHeight="1">
      <c r="B431" s="110" t="s">
        <v>1260</v>
      </c>
      <c r="C431" s="110" t="s">
        <v>1713</v>
      </c>
      <c r="D431" s="111" t="s">
        <v>2343</v>
      </c>
      <c r="E431" s="110" t="s">
        <v>1909</v>
      </c>
      <c r="F431" s="130">
        <f t="shared" si="43"/>
        <v>16050</v>
      </c>
      <c r="G431" s="130">
        <v>21400</v>
      </c>
      <c r="H431" s="108"/>
    </row>
    <row r="432" spans="2:8" ht="15" customHeight="1">
      <c r="B432" s="110" t="s">
        <v>3129</v>
      </c>
      <c r="C432" s="110" t="s">
        <v>3130</v>
      </c>
      <c r="D432" s="111" t="s">
        <v>2343</v>
      </c>
      <c r="E432" s="110" t="s">
        <v>3133</v>
      </c>
      <c r="F432" s="130">
        <f t="shared" ref="F432:F433" si="44">ROUND(G432*0.75,0)</f>
        <v>22050</v>
      </c>
      <c r="G432" s="130">
        <v>29400</v>
      </c>
      <c r="H432" s="108"/>
    </row>
    <row r="433" spans="2:8" ht="15" customHeight="1">
      <c r="B433" s="110" t="s">
        <v>3131</v>
      </c>
      <c r="C433" s="110" t="s">
        <v>3132</v>
      </c>
      <c r="D433" s="111" t="s">
        <v>2343</v>
      </c>
      <c r="E433" s="110" t="s">
        <v>3134</v>
      </c>
      <c r="F433" s="130">
        <f t="shared" si="44"/>
        <v>16875</v>
      </c>
      <c r="G433" s="130">
        <v>22500</v>
      </c>
      <c r="H433" s="108"/>
    </row>
    <row r="434" spans="2:8" ht="15" customHeight="1">
      <c r="B434" s="110" t="s">
        <v>1261</v>
      </c>
      <c r="C434" s="110" t="s">
        <v>1724</v>
      </c>
      <c r="D434" s="111" t="s">
        <v>2343</v>
      </c>
      <c r="E434" s="110" t="s">
        <v>1910</v>
      </c>
      <c r="F434" s="130">
        <f t="shared" si="43"/>
        <v>19500</v>
      </c>
      <c r="G434" s="130">
        <v>26000</v>
      </c>
      <c r="H434" s="108"/>
    </row>
    <row r="435" spans="2:8" ht="15" customHeight="1">
      <c r="B435" s="110" t="s">
        <v>1262</v>
      </c>
      <c r="C435" s="110" t="s">
        <v>1725</v>
      </c>
      <c r="D435" s="111" t="s">
        <v>2343</v>
      </c>
      <c r="E435" s="110" t="s">
        <v>1911</v>
      </c>
      <c r="F435" s="130">
        <f t="shared" si="43"/>
        <v>19500</v>
      </c>
      <c r="G435" s="130">
        <v>26000</v>
      </c>
      <c r="H435" s="108"/>
    </row>
    <row r="436" spans="2:8" ht="15" customHeight="1">
      <c r="B436" s="110" t="s">
        <v>1795</v>
      </c>
      <c r="C436" s="110" t="s">
        <v>1793</v>
      </c>
      <c r="D436" s="111" t="s">
        <v>2343</v>
      </c>
      <c r="E436" s="110" t="s">
        <v>1794</v>
      </c>
      <c r="F436" s="130">
        <f t="shared" si="43"/>
        <v>23925</v>
      </c>
      <c r="G436" s="130">
        <v>31900</v>
      </c>
      <c r="H436" s="108"/>
    </row>
    <row r="437" spans="2:8" ht="15" customHeight="1">
      <c r="B437" s="110" t="s">
        <v>1263</v>
      </c>
      <c r="C437" s="110" t="s">
        <v>1726</v>
      </c>
      <c r="D437" s="111" t="s">
        <v>2343</v>
      </c>
      <c r="E437" s="110" t="s">
        <v>1912</v>
      </c>
      <c r="F437" s="130">
        <f t="shared" si="43"/>
        <v>23925</v>
      </c>
      <c r="G437" s="130">
        <v>31900</v>
      </c>
      <c r="H437" s="108"/>
    </row>
    <row r="438" spans="2:8" ht="15" customHeight="1">
      <c r="B438" s="110" t="s">
        <v>1264</v>
      </c>
      <c r="C438" s="110" t="s">
        <v>1727</v>
      </c>
      <c r="D438" s="111" t="s">
        <v>2343</v>
      </c>
      <c r="E438" s="110" t="s">
        <v>1265</v>
      </c>
      <c r="F438" s="130">
        <f t="shared" si="43"/>
        <v>23925</v>
      </c>
      <c r="G438" s="130">
        <v>31900</v>
      </c>
      <c r="H438" s="108"/>
    </row>
    <row r="439" spans="2:8" ht="15" customHeight="1">
      <c r="B439" s="110" t="s">
        <v>1266</v>
      </c>
      <c r="C439" s="110" t="s">
        <v>1728</v>
      </c>
      <c r="D439" s="111" t="s">
        <v>2343</v>
      </c>
      <c r="E439" s="110" t="s">
        <v>1913</v>
      </c>
      <c r="F439" s="130">
        <f t="shared" si="43"/>
        <v>23925</v>
      </c>
      <c r="G439" s="130">
        <v>31900</v>
      </c>
      <c r="H439" s="108"/>
    </row>
    <row r="440" spans="2:8" ht="15" customHeight="1">
      <c r="B440" s="110" t="s">
        <v>1267</v>
      </c>
      <c r="C440" s="110" t="s">
        <v>1729</v>
      </c>
      <c r="D440" s="111" t="s">
        <v>2343</v>
      </c>
      <c r="E440" s="110" t="s">
        <v>1268</v>
      </c>
      <c r="F440" s="130">
        <f t="shared" si="43"/>
        <v>23925</v>
      </c>
      <c r="G440" s="130">
        <v>31900</v>
      </c>
      <c r="H440" s="108"/>
    </row>
    <row r="441" spans="2:8" ht="15" customHeight="1">
      <c r="B441" s="110" t="s">
        <v>3135</v>
      </c>
      <c r="C441" s="110" t="s">
        <v>3136</v>
      </c>
      <c r="D441" s="111" t="s">
        <v>2343</v>
      </c>
      <c r="E441" s="110" t="s">
        <v>3137</v>
      </c>
      <c r="F441" s="130">
        <f t="shared" ref="F441" si="45">ROUND(G441*0.75,0)</f>
        <v>22275</v>
      </c>
      <c r="G441" s="130">
        <v>29700</v>
      </c>
      <c r="H441" s="108"/>
    </row>
    <row r="442" spans="2:8" ht="15" customHeight="1">
      <c r="B442" s="110" t="s">
        <v>1269</v>
      </c>
      <c r="C442" s="110" t="s">
        <v>1730</v>
      </c>
      <c r="D442" s="111" t="s">
        <v>2343</v>
      </c>
      <c r="E442" s="110" t="s">
        <v>1270</v>
      </c>
      <c r="F442" s="112">
        <f t="shared" si="43"/>
        <v>17365</v>
      </c>
      <c r="G442" s="112">
        <v>23153</v>
      </c>
      <c r="H442" s="108"/>
    </row>
    <row r="443" spans="2:8" ht="15" customHeight="1">
      <c r="B443" s="110" t="s">
        <v>1271</v>
      </c>
      <c r="C443" s="110" t="s">
        <v>1731</v>
      </c>
      <c r="D443" s="111" t="s">
        <v>2343</v>
      </c>
      <c r="E443" s="110" t="s">
        <v>1272</v>
      </c>
      <c r="F443" s="112">
        <f t="shared" si="43"/>
        <v>17365</v>
      </c>
      <c r="G443" s="112">
        <v>23153</v>
      </c>
      <c r="H443" s="109"/>
    </row>
    <row r="444" spans="2:8" ht="15" customHeight="1">
      <c r="B444" s="110" t="s">
        <v>1273</v>
      </c>
      <c r="C444" s="110" t="s">
        <v>2921</v>
      </c>
      <c r="D444" s="111" t="s">
        <v>2343</v>
      </c>
      <c r="E444" s="110" t="s">
        <v>1274</v>
      </c>
      <c r="F444" s="112">
        <f t="shared" si="43"/>
        <v>21912</v>
      </c>
      <c r="G444" s="112">
        <v>29216</v>
      </c>
      <c r="H444" s="109"/>
    </row>
    <row r="445" spans="2:8" ht="15" customHeight="1">
      <c r="B445" s="110" t="s">
        <v>1275</v>
      </c>
      <c r="C445" s="110" t="s">
        <v>1732</v>
      </c>
      <c r="D445" s="111" t="s">
        <v>2343</v>
      </c>
      <c r="E445" s="110" t="s">
        <v>1914</v>
      </c>
      <c r="F445" s="112">
        <f t="shared" si="43"/>
        <v>21912</v>
      </c>
      <c r="G445" s="112">
        <v>29216</v>
      </c>
      <c r="H445" s="108"/>
    </row>
    <row r="446" spans="2:8" ht="15" customHeight="1">
      <c r="B446" s="110" t="s">
        <v>1276</v>
      </c>
      <c r="C446" s="110" t="s">
        <v>1733</v>
      </c>
      <c r="D446" s="111" t="s">
        <v>2343</v>
      </c>
      <c r="E446" s="110" t="s">
        <v>1915</v>
      </c>
      <c r="F446" s="112">
        <f t="shared" si="43"/>
        <v>21912</v>
      </c>
      <c r="G446" s="112">
        <v>29216</v>
      </c>
      <c r="H446" s="108"/>
    </row>
    <row r="447" spans="2:8" ht="15" customHeight="1">
      <c r="B447" s="110" t="s">
        <v>1277</v>
      </c>
      <c r="C447" s="110" t="s">
        <v>1714</v>
      </c>
      <c r="D447" s="111" t="s">
        <v>2343</v>
      </c>
      <c r="E447" s="110" t="s">
        <v>1916</v>
      </c>
      <c r="F447" s="130">
        <f t="shared" si="43"/>
        <v>6300</v>
      </c>
      <c r="G447" s="130">
        <v>8400</v>
      </c>
      <c r="H447" s="109"/>
    </row>
    <row r="448" spans="2:8" ht="15" customHeight="1">
      <c r="B448" s="110" t="s">
        <v>1278</v>
      </c>
      <c r="C448" s="110" t="s">
        <v>1718</v>
      </c>
      <c r="D448" s="111" t="s">
        <v>2343</v>
      </c>
      <c r="E448" s="110" t="s">
        <v>1279</v>
      </c>
      <c r="F448" s="130">
        <f t="shared" si="43"/>
        <v>10800</v>
      </c>
      <c r="G448" s="130">
        <v>14400</v>
      </c>
      <c r="H448" s="108"/>
    </row>
    <row r="449" spans="2:8" ht="15" customHeight="1">
      <c r="B449" s="110" t="s">
        <v>1280</v>
      </c>
      <c r="C449" s="110" t="s">
        <v>1715</v>
      </c>
      <c r="D449" s="111" t="s">
        <v>2343</v>
      </c>
      <c r="E449" s="110" t="s">
        <v>1917</v>
      </c>
      <c r="F449" s="130">
        <f t="shared" si="43"/>
        <v>8180</v>
      </c>
      <c r="G449" s="130">
        <v>10906</v>
      </c>
      <c r="H449" s="109"/>
    </row>
    <row r="450" spans="2:8" ht="15" customHeight="1">
      <c r="B450" s="110" t="s">
        <v>1281</v>
      </c>
      <c r="C450" s="110" t="s">
        <v>1719</v>
      </c>
      <c r="D450" s="111" t="s">
        <v>2343</v>
      </c>
      <c r="E450" s="110" t="s">
        <v>1282</v>
      </c>
      <c r="F450" s="130">
        <f t="shared" si="43"/>
        <v>12675</v>
      </c>
      <c r="G450" s="130">
        <v>16900</v>
      </c>
      <c r="H450" s="108"/>
    </row>
    <row r="451" spans="2:8" ht="15" customHeight="1">
      <c r="B451" s="110" t="s">
        <v>1283</v>
      </c>
      <c r="C451" s="110" t="s">
        <v>1716</v>
      </c>
      <c r="D451" s="111" t="s">
        <v>2343</v>
      </c>
      <c r="E451" s="110" t="s">
        <v>3141</v>
      </c>
      <c r="F451" s="130">
        <f t="shared" si="43"/>
        <v>12675</v>
      </c>
      <c r="G451" s="130">
        <v>16900</v>
      </c>
      <c r="H451" s="109"/>
    </row>
    <row r="452" spans="2:8" ht="15" customHeight="1">
      <c r="B452" s="110" t="s">
        <v>1284</v>
      </c>
      <c r="C452" s="110" t="s">
        <v>1717</v>
      </c>
      <c r="D452" s="111" t="s">
        <v>2343</v>
      </c>
      <c r="E452" s="110" t="s">
        <v>1918</v>
      </c>
      <c r="F452" s="130">
        <f t="shared" si="43"/>
        <v>12675</v>
      </c>
      <c r="G452" s="130">
        <v>16900</v>
      </c>
      <c r="H452" s="109"/>
    </row>
    <row r="453" spans="2:8" ht="15" customHeight="1">
      <c r="B453" s="110" t="s">
        <v>3138</v>
      </c>
      <c r="C453" s="110" t="s">
        <v>3139</v>
      </c>
      <c r="D453" s="111" t="s">
        <v>2343</v>
      </c>
      <c r="E453" s="110" t="s">
        <v>3140</v>
      </c>
      <c r="F453" s="130">
        <f t="shared" ref="F453" si="46">ROUND(G453*0.75,0)</f>
        <v>18300</v>
      </c>
      <c r="G453" s="130">
        <v>24400</v>
      </c>
      <c r="H453" s="109"/>
    </row>
    <row r="454" spans="2:8" ht="15" customHeight="1">
      <c r="B454" s="110" t="s">
        <v>1796</v>
      </c>
      <c r="C454" s="110" t="s">
        <v>1797</v>
      </c>
      <c r="D454" s="111" t="s">
        <v>2343</v>
      </c>
      <c r="E454" s="110" t="s">
        <v>1919</v>
      </c>
      <c r="F454" s="130">
        <f t="shared" si="43"/>
        <v>6300</v>
      </c>
      <c r="G454" s="130">
        <v>8400</v>
      </c>
      <c r="H454" s="115" t="s">
        <v>2451</v>
      </c>
    </row>
    <row r="455" spans="2:8" ht="15" customHeight="1">
      <c r="B455" s="110" t="s">
        <v>1285</v>
      </c>
      <c r="C455" s="110" t="s">
        <v>1734</v>
      </c>
      <c r="D455" s="111" t="s">
        <v>2343</v>
      </c>
      <c r="E455" s="110" t="s">
        <v>1920</v>
      </c>
      <c r="F455" s="130">
        <f t="shared" si="43"/>
        <v>8180</v>
      </c>
      <c r="G455" s="130">
        <v>10906</v>
      </c>
      <c r="H455" s="109"/>
    </row>
    <row r="456" spans="2:8" ht="15" customHeight="1">
      <c r="B456" s="110" t="s">
        <v>1286</v>
      </c>
      <c r="C456" s="110" t="s">
        <v>1735</v>
      </c>
      <c r="D456" s="111" t="s">
        <v>2343</v>
      </c>
      <c r="E456" s="110" t="s">
        <v>1921</v>
      </c>
      <c r="F456" s="130">
        <f t="shared" si="43"/>
        <v>12675</v>
      </c>
      <c r="G456" s="130">
        <v>16900</v>
      </c>
      <c r="H456" s="109"/>
    </row>
    <row r="457" spans="2:8" ht="15" customHeight="1">
      <c r="B457" s="110" t="s">
        <v>1287</v>
      </c>
      <c r="C457" s="110" t="s">
        <v>1720</v>
      </c>
      <c r="D457" s="111" t="s">
        <v>2343</v>
      </c>
      <c r="E457" s="110" t="s">
        <v>1288</v>
      </c>
      <c r="F457" s="130">
        <f t="shared" si="43"/>
        <v>9975</v>
      </c>
      <c r="G457" s="130">
        <v>13300</v>
      </c>
      <c r="H457" s="109"/>
    </row>
    <row r="458" spans="2:8" ht="15" customHeight="1">
      <c r="B458" s="110" t="s">
        <v>1289</v>
      </c>
      <c r="C458" s="110" t="s">
        <v>1721</v>
      </c>
      <c r="D458" s="111" t="s">
        <v>2343</v>
      </c>
      <c r="E458" s="110" t="s">
        <v>1922</v>
      </c>
      <c r="F458" s="130">
        <f t="shared" si="43"/>
        <v>10800</v>
      </c>
      <c r="G458" s="130">
        <v>14400</v>
      </c>
      <c r="H458" s="108"/>
    </row>
    <row r="459" spans="2:8" ht="15" customHeight="1">
      <c r="B459" s="110" t="s">
        <v>1290</v>
      </c>
      <c r="C459" s="110" t="s">
        <v>1722</v>
      </c>
      <c r="D459" s="111" t="s">
        <v>2343</v>
      </c>
      <c r="E459" s="110" t="s">
        <v>1923</v>
      </c>
      <c r="F459" s="130">
        <f t="shared" si="43"/>
        <v>10800</v>
      </c>
      <c r="G459" s="130">
        <v>14400</v>
      </c>
      <c r="H459" s="108"/>
    </row>
    <row r="460" spans="2:8" ht="15" customHeight="1">
      <c r="B460" s="110" t="s">
        <v>1291</v>
      </c>
      <c r="C460" s="110" t="s">
        <v>1736</v>
      </c>
      <c r="D460" s="111" t="s">
        <v>2343</v>
      </c>
      <c r="E460" s="110" t="s">
        <v>1292</v>
      </c>
      <c r="F460" s="130">
        <f t="shared" si="43"/>
        <v>11308</v>
      </c>
      <c r="G460" s="130">
        <v>15077</v>
      </c>
      <c r="H460" s="109"/>
    </row>
    <row r="461" spans="2:8" ht="15" customHeight="1">
      <c r="B461" s="110" t="s">
        <v>1293</v>
      </c>
      <c r="C461" s="110" t="s">
        <v>1737</v>
      </c>
      <c r="D461" s="111" t="s">
        <v>2343</v>
      </c>
      <c r="E461" s="110" t="s">
        <v>1924</v>
      </c>
      <c r="F461" s="130">
        <f t="shared" si="43"/>
        <v>16050</v>
      </c>
      <c r="G461" s="130">
        <v>21400</v>
      </c>
      <c r="H461" s="109"/>
    </row>
    <row r="462" spans="2:8" ht="15" customHeight="1">
      <c r="B462" s="110" t="s">
        <v>1294</v>
      </c>
      <c r="C462" s="110" t="s">
        <v>1738</v>
      </c>
      <c r="D462" s="111" t="s">
        <v>2343</v>
      </c>
      <c r="E462" s="110" t="s">
        <v>1925</v>
      </c>
      <c r="F462" s="130">
        <f t="shared" si="43"/>
        <v>16050</v>
      </c>
      <c r="G462" s="130">
        <v>21400</v>
      </c>
      <c r="H462" s="109"/>
    </row>
    <row r="463" spans="2:8" ht="15" customHeight="1">
      <c r="B463" s="110" t="s">
        <v>1295</v>
      </c>
      <c r="C463" s="110" t="s">
        <v>1739</v>
      </c>
      <c r="D463" s="111" t="s">
        <v>2343</v>
      </c>
      <c r="E463" s="110" t="s">
        <v>1741</v>
      </c>
      <c r="F463" s="130">
        <f t="shared" si="43"/>
        <v>11308</v>
      </c>
      <c r="G463" s="130">
        <v>15077</v>
      </c>
      <c r="H463" s="108"/>
    </row>
    <row r="464" spans="2:8" ht="15" customHeight="1">
      <c r="B464" s="110" t="s">
        <v>1296</v>
      </c>
      <c r="C464" s="110" t="s">
        <v>1740</v>
      </c>
      <c r="D464" s="111" t="s">
        <v>2343</v>
      </c>
      <c r="E464" s="110" t="s">
        <v>1742</v>
      </c>
      <c r="F464" s="130">
        <f t="shared" si="43"/>
        <v>16050</v>
      </c>
      <c r="G464" s="130">
        <v>21400</v>
      </c>
      <c r="H464" s="108"/>
    </row>
    <row r="465" spans="2:8" ht="15" customHeight="1">
      <c r="B465" s="110" t="s">
        <v>3142</v>
      </c>
      <c r="C465" s="110" t="s">
        <v>3143</v>
      </c>
      <c r="D465" s="111" t="s">
        <v>2343</v>
      </c>
      <c r="E465" s="110" t="s">
        <v>3144</v>
      </c>
      <c r="F465" s="130">
        <f t="shared" ref="F465" si="47">ROUND(G465*0.75,0)</f>
        <v>16050</v>
      </c>
      <c r="G465" s="130">
        <v>21400</v>
      </c>
      <c r="H465" s="108"/>
    </row>
    <row r="466" spans="2:8" ht="15" customHeight="1">
      <c r="B466" s="110" t="s">
        <v>1813</v>
      </c>
      <c r="C466" s="110" t="s">
        <v>1812</v>
      </c>
      <c r="D466" s="111" t="s">
        <v>2343</v>
      </c>
      <c r="E466" s="110" t="s">
        <v>1926</v>
      </c>
      <c r="F466" s="112">
        <f t="shared" si="43"/>
        <v>17365</v>
      </c>
      <c r="G466" s="112">
        <v>23153</v>
      </c>
      <c r="H466" s="115"/>
    </row>
    <row r="467" spans="2:8" ht="15" customHeight="1">
      <c r="B467" s="110" t="s">
        <v>2304</v>
      </c>
      <c r="C467" s="110" t="s">
        <v>2303</v>
      </c>
      <c r="D467" s="111" t="s">
        <v>2343</v>
      </c>
      <c r="E467" s="110" t="s">
        <v>2348</v>
      </c>
      <c r="F467" s="130">
        <f t="shared" si="43"/>
        <v>21900</v>
      </c>
      <c r="G467" s="130">
        <v>29200</v>
      </c>
      <c r="H467" s="115"/>
    </row>
    <row r="468" spans="2:8" ht="15" customHeight="1">
      <c r="B468" s="110" t="s">
        <v>2265</v>
      </c>
      <c r="C468" s="110" t="s">
        <v>2266</v>
      </c>
      <c r="D468" s="111" t="s">
        <v>2343</v>
      </c>
      <c r="E468" s="110" t="s">
        <v>2267</v>
      </c>
      <c r="F468" s="112">
        <f t="shared" si="43"/>
        <v>21912</v>
      </c>
      <c r="G468" s="112">
        <v>29216</v>
      </c>
      <c r="H468" s="115"/>
    </row>
    <row r="469" spans="2:8" ht="15" customHeight="1">
      <c r="B469" s="110" t="s">
        <v>2268</v>
      </c>
      <c r="C469" s="110" t="s">
        <v>2269</v>
      </c>
      <c r="D469" s="111" t="s">
        <v>2343</v>
      </c>
      <c r="E469" s="110" t="s">
        <v>2270</v>
      </c>
      <c r="F469" s="112">
        <f t="shared" si="43"/>
        <v>21912</v>
      </c>
      <c r="G469" s="112">
        <v>29216</v>
      </c>
      <c r="H469" s="115"/>
    </row>
    <row r="470" spans="2:8" ht="15" customHeight="1">
      <c r="B470" s="110" t="s">
        <v>1800</v>
      </c>
      <c r="C470" s="110" t="s">
        <v>1798</v>
      </c>
      <c r="D470" s="111" t="s">
        <v>2343</v>
      </c>
      <c r="E470" s="110" t="s">
        <v>1927</v>
      </c>
      <c r="F470" s="130">
        <f t="shared" si="43"/>
        <v>11308</v>
      </c>
      <c r="G470" s="130">
        <v>15077</v>
      </c>
      <c r="H470" s="115" t="s">
        <v>2451</v>
      </c>
    </row>
    <row r="471" spans="2:8" ht="15" customHeight="1">
      <c r="B471" s="110" t="s">
        <v>1801</v>
      </c>
      <c r="C471" s="110" t="s">
        <v>1799</v>
      </c>
      <c r="D471" s="111" t="s">
        <v>2343</v>
      </c>
      <c r="E471" s="110" t="s">
        <v>1928</v>
      </c>
      <c r="F471" s="130">
        <f t="shared" si="43"/>
        <v>16050</v>
      </c>
      <c r="G471" s="130">
        <v>21400</v>
      </c>
      <c r="H471" s="108"/>
    </row>
    <row r="472" spans="2:8" ht="15" customHeight="1">
      <c r="B472" s="110" t="s">
        <v>2661</v>
      </c>
      <c r="C472" s="110" t="s">
        <v>2662</v>
      </c>
      <c r="D472" s="111" t="s">
        <v>2343</v>
      </c>
      <c r="E472" s="110" t="s">
        <v>2663</v>
      </c>
      <c r="F472" s="112">
        <f t="shared" ref="F472:F532" si="48">ROUND(G472*0.75,0)</f>
        <v>17365</v>
      </c>
      <c r="G472" s="112">
        <v>23153</v>
      </c>
      <c r="H472" s="115" t="s">
        <v>2451</v>
      </c>
    </row>
    <row r="473" spans="2:8" ht="15" customHeight="1">
      <c r="B473" s="110" t="s">
        <v>2985</v>
      </c>
      <c r="C473" s="110" t="s">
        <v>2986</v>
      </c>
      <c r="D473" s="111" t="s">
        <v>2343</v>
      </c>
      <c r="E473" s="110" t="s">
        <v>2987</v>
      </c>
      <c r="F473" s="130">
        <f t="shared" si="48"/>
        <v>11308</v>
      </c>
      <c r="G473" s="130">
        <v>15077</v>
      </c>
      <c r="H473" s="109"/>
    </row>
    <row r="474" spans="2:8" ht="15" customHeight="1">
      <c r="B474" s="110" t="s">
        <v>1297</v>
      </c>
      <c r="C474" s="110" t="s">
        <v>1743</v>
      </c>
      <c r="D474" s="111" t="s">
        <v>2343</v>
      </c>
      <c r="E474" s="110" t="s">
        <v>1929</v>
      </c>
      <c r="F474" s="130">
        <f t="shared" si="48"/>
        <v>16050</v>
      </c>
      <c r="G474" s="130">
        <v>21400</v>
      </c>
      <c r="H474" s="109"/>
    </row>
    <row r="475" spans="2:8" ht="15" customHeight="1">
      <c r="B475" s="110" t="s">
        <v>1298</v>
      </c>
      <c r="C475" s="110" t="s">
        <v>1747</v>
      </c>
      <c r="D475" s="111" t="s">
        <v>2343</v>
      </c>
      <c r="E475" s="110" t="s">
        <v>1748</v>
      </c>
      <c r="F475" s="132">
        <f t="shared" si="48"/>
        <v>11308</v>
      </c>
      <c r="G475" s="132">
        <v>15077</v>
      </c>
      <c r="H475" s="108"/>
    </row>
    <row r="476" spans="2:8" ht="15" customHeight="1">
      <c r="B476" s="110" t="s">
        <v>1299</v>
      </c>
      <c r="C476" s="110" t="s">
        <v>1744</v>
      </c>
      <c r="D476" s="111" t="s">
        <v>2343</v>
      </c>
      <c r="E476" s="110" t="s">
        <v>1749</v>
      </c>
      <c r="F476" s="112">
        <f t="shared" si="48"/>
        <v>11308</v>
      </c>
      <c r="G476" s="112">
        <v>15077</v>
      </c>
      <c r="H476" s="108"/>
    </row>
    <row r="477" spans="2:8" ht="15" customHeight="1">
      <c r="B477" s="110" t="s">
        <v>1300</v>
      </c>
      <c r="C477" s="110" t="s">
        <v>1745</v>
      </c>
      <c r="D477" s="111" t="s">
        <v>2343</v>
      </c>
      <c r="E477" s="110" t="s">
        <v>1750</v>
      </c>
      <c r="F477" s="130">
        <f t="shared" si="48"/>
        <v>16050</v>
      </c>
      <c r="G477" s="130">
        <v>21400</v>
      </c>
      <c r="H477" s="108"/>
    </row>
    <row r="478" spans="2:8" ht="15" customHeight="1">
      <c r="B478" s="110" t="s">
        <v>1301</v>
      </c>
      <c r="C478" s="110" t="s">
        <v>1746</v>
      </c>
      <c r="D478" s="111" t="s">
        <v>2343</v>
      </c>
      <c r="E478" s="110" t="s">
        <v>1930</v>
      </c>
      <c r="F478" s="130">
        <f t="shared" si="48"/>
        <v>16050</v>
      </c>
      <c r="G478" s="130">
        <v>21400</v>
      </c>
      <c r="H478" s="108"/>
    </row>
    <row r="479" spans="2:8" ht="15" customHeight="1">
      <c r="B479" s="110" t="s">
        <v>1803</v>
      </c>
      <c r="C479" s="110" t="s">
        <v>1802</v>
      </c>
      <c r="D479" s="111" t="s">
        <v>2343</v>
      </c>
      <c r="E479" s="110" t="s">
        <v>1931</v>
      </c>
      <c r="F479" s="112">
        <f t="shared" si="48"/>
        <v>11308</v>
      </c>
      <c r="G479" s="112">
        <v>15077</v>
      </c>
      <c r="H479" s="108"/>
    </row>
    <row r="480" spans="2:8" ht="15" customHeight="1">
      <c r="B480" s="110" t="s">
        <v>1805</v>
      </c>
      <c r="C480" s="110" t="s">
        <v>1804</v>
      </c>
      <c r="D480" s="111" t="s">
        <v>2343</v>
      </c>
      <c r="E480" s="110" t="s">
        <v>1932</v>
      </c>
      <c r="F480" s="130">
        <f t="shared" si="48"/>
        <v>16050</v>
      </c>
      <c r="G480" s="130">
        <v>21400</v>
      </c>
      <c r="H480" s="108"/>
    </row>
    <row r="481" spans="2:8" ht="15" customHeight="1">
      <c r="B481" s="110" t="s">
        <v>3145</v>
      </c>
      <c r="C481" s="110" t="s">
        <v>3146</v>
      </c>
      <c r="D481" s="111" t="s">
        <v>2343</v>
      </c>
      <c r="E481" s="110" t="s">
        <v>3147</v>
      </c>
      <c r="F481" s="130">
        <f t="shared" ref="F481" si="49">ROUND(G481*0.75,0)</f>
        <v>16050</v>
      </c>
      <c r="G481" s="130">
        <v>21400</v>
      </c>
      <c r="H481" s="108"/>
    </row>
    <row r="482" spans="2:8" ht="15" customHeight="1">
      <c r="B482" s="110" t="s">
        <v>2675</v>
      </c>
      <c r="C482" s="110" t="s">
        <v>2676</v>
      </c>
      <c r="D482" s="111" t="s">
        <v>2343</v>
      </c>
      <c r="E482" s="110" t="s">
        <v>2677</v>
      </c>
      <c r="F482" s="130">
        <f t="shared" si="48"/>
        <v>11308</v>
      </c>
      <c r="G482" s="130">
        <v>15077</v>
      </c>
      <c r="H482" s="115"/>
    </row>
    <row r="483" spans="2:8" ht="15" customHeight="1">
      <c r="B483" s="110" t="s">
        <v>2683</v>
      </c>
      <c r="C483" s="110" t="s">
        <v>2684</v>
      </c>
      <c r="D483" s="111" t="s">
        <v>2343</v>
      </c>
      <c r="E483" s="110" t="s">
        <v>2684</v>
      </c>
      <c r="F483" s="130">
        <f t="shared" si="48"/>
        <v>16050</v>
      </c>
      <c r="G483" s="130">
        <v>21400</v>
      </c>
      <c r="H483" s="115"/>
    </row>
    <row r="484" spans="2:8" ht="15" customHeight="1">
      <c r="B484" s="110" t="s">
        <v>1302</v>
      </c>
      <c r="C484" s="110" t="s">
        <v>1751</v>
      </c>
      <c r="D484" s="111" t="s">
        <v>2343</v>
      </c>
      <c r="E484" s="110" t="s">
        <v>1303</v>
      </c>
      <c r="F484" s="112">
        <f t="shared" si="48"/>
        <v>11308</v>
      </c>
      <c r="G484" s="112">
        <v>15077</v>
      </c>
      <c r="H484" s="109"/>
    </row>
    <row r="485" spans="2:8" ht="15" customHeight="1">
      <c r="B485" s="110" t="s">
        <v>1304</v>
      </c>
      <c r="C485" s="110" t="s">
        <v>1752</v>
      </c>
      <c r="D485" s="111" t="s">
        <v>2343</v>
      </c>
      <c r="E485" s="110" t="s">
        <v>1933</v>
      </c>
      <c r="F485" s="130">
        <f t="shared" si="48"/>
        <v>16050</v>
      </c>
      <c r="G485" s="130">
        <v>21400</v>
      </c>
      <c r="H485" s="108"/>
    </row>
    <row r="486" spans="2:8" ht="15" customHeight="1">
      <c r="B486" s="110" t="s">
        <v>1305</v>
      </c>
      <c r="C486" s="110" t="s">
        <v>1753</v>
      </c>
      <c r="D486" s="111" t="s">
        <v>2343</v>
      </c>
      <c r="E486" s="110" t="s">
        <v>1934</v>
      </c>
      <c r="F486" s="130">
        <f t="shared" si="48"/>
        <v>16050</v>
      </c>
      <c r="G486" s="130">
        <v>21400</v>
      </c>
      <c r="H486" s="108"/>
    </row>
    <row r="487" spans="2:8" ht="15" customHeight="1">
      <c r="B487" s="110" t="s">
        <v>3148</v>
      </c>
      <c r="C487" s="110" t="s">
        <v>3149</v>
      </c>
      <c r="D487" s="111" t="s">
        <v>2343</v>
      </c>
      <c r="E487" s="110" t="s">
        <v>3150</v>
      </c>
      <c r="F487" s="130">
        <f t="shared" ref="F487" si="50">ROUND(G487*0.75,0)</f>
        <v>22050</v>
      </c>
      <c r="G487" s="130">
        <v>29400</v>
      </c>
      <c r="H487" s="108"/>
    </row>
    <row r="488" spans="2:8" ht="15" customHeight="1">
      <c r="B488" s="110" t="s">
        <v>1306</v>
      </c>
      <c r="C488" s="110" t="s">
        <v>1754</v>
      </c>
      <c r="D488" s="111" t="s">
        <v>2343</v>
      </c>
      <c r="E488" s="110" t="s">
        <v>1935</v>
      </c>
      <c r="F488" s="130">
        <f t="shared" si="48"/>
        <v>15375</v>
      </c>
      <c r="G488" s="130">
        <v>20500</v>
      </c>
      <c r="H488" s="109"/>
    </row>
    <row r="489" spans="2:8" ht="15" customHeight="1">
      <c r="B489" s="110" t="s">
        <v>1307</v>
      </c>
      <c r="C489" s="110" t="s">
        <v>1755</v>
      </c>
      <c r="D489" s="111" t="s">
        <v>2343</v>
      </c>
      <c r="E489" s="110" t="s">
        <v>1936</v>
      </c>
      <c r="F489" s="130">
        <f t="shared" si="48"/>
        <v>19800</v>
      </c>
      <c r="G489" s="130">
        <v>26400</v>
      </c>
      <c r="H489" s="109"/>
    </row>
    <row r="490" spans="2:8" ht="15" customHeight="1">
      <c r="B490" s="110" t="s">
        <v>1308</v>
      </c>
      <c r="C490" s="110" t="s">
        <v>1756</v>
      </c>
      <c r="D490" s="111" t="s">
        <v>2343</v>
      </c>
      <c r="E490" s="110" t="s">
        <v>1937</v>
      </c>
      <c r="F490" s="130">
        <f t="shared" si="48"/>
        <v>19800</v>
      </c>
      <c r="G490" s="130">
        <v>26400</v>
      </c>
      <c r="H490" s="109"/>
    </row>
    <row r="491" spans="2:8" ht="15" customHeight="1">
      <c r="B491" s="110" t="s">
        <v>1309</v>
      </c>
      <c r="C491" s="110" t="s">
        <v>1310</v>
      </c>
      <c r="D491" s="111" t="s">
        <v>2343</v>
      </c>
      <c r="E491" s="110" t="s">
        <v>1311</v>
      </c>
      <c r="F491" s="130">
        <f t="shared" si="48"/>
        <v>15375</v>
      </c>
      <c r="G491" s="130">
        <v>20500</v>
      </c>
      <c r="H491" s="109"/>
    </row>
    <row r="492" spans="2:8" ht="15" customHeight="1">
      <c r="B492" s="110" t="s">
        <v>1312</v>
      </c>
      <c r="C492" s="110" t="s">
        <v>1313</v>
      </c>
      <c r="D492" s="111" t="s">
        <v>2343</v>
      </c>
      <c r="E492" s="110" t="s">
        <v>1314</v>
      </c>
      <c r="F492" s="130">
        <f t="shared" si="48"/>
        <v>19800</v>
      </c>
      <c r="G492" s="130">
        <v>26400</v>
      </c>
      <c r="H492" s="109"/>
    </row>
    <row r="493" spans="2:8" ht="15" customHeight="1">
      <c r="B493" s="110" t="s">
        <v>2658</v>
      </c>
      <c r="C493" s="110" t="s">
        <v>2659</v>
      </c>
      <c r="D493" s="111" t="s">
        <v>2343</v>
      </c>
      <c r="E493" s="110" t="s">
        <v>2660</v>
      </c>
      <c r="F493" s="130">
        <f t="shared" si="48"/>
        <v>19800</v>
      </c>
      <c r="G493" s="130">
        <v>26400</v>
      </c>
      <c r="H493" s="109"/>
    </row>
    <row r="494" spans="2:8" ht="15" customHeight="1">
      <c r="B494" s="110" t="s">
        <v>1315</v>
      </c>
      <c r="C494" s="110" t="s">
        <v>582</v>
      </c>
      <c r="D494" s="111" t="s">
        <v>2343</v>
      </c>
      <c r="E494" s="110" t="s">
        <v>1316</v>
      </c>
      <c r="F494" s="130">
        <f t="shared" si="48"/>
        <v>9375</v>
      </c>
      <c r="G494" s="130">
        <v>12500</v>
      </c>
      <c r="H494" s="109"/>
    </row>
    <row r="495" spans="2:8" ht="15" customHeight="1">
      <c r="B495" s="110" t="s">
        <v>1317</v>
      </c>
      <c r="C495" s="110" t="s">
        <v>581</v>
      </c>
      <c r="D495" s="111" t="s">
        <v>2343</v>
      </c>
      <c r="E495" s="110" t="s">
        <v>1318</v>
      </c>
      <c r="F495" s="112">
        <f t="shared" si="48"/>
        <v>18799</v>
      </c>
      <c r="G495" s="112">
        <v>25065</v>
      </c>
      <c r="H495" s="108"/>
    </row>
    <row r="496" spans="2:8" ht="15" customHeight="1">
      <c r="B496" s="110" t="s">
        <v>1319</v>
      </c>
      <c r="C496" s="110" t="s">
        <v>1320</v>
      </c>
      <c r="D496" s="111" t="s">
        <v>2343</v>
      </c>
      <c r="E496" s="110" t="s">
        <v>1321</v>
      </c>
      <c r="F496" s="112">
        <f t="shared" si="48"/>
        <v>23426</v>
      </c>
      <c r="G496" s="112">
        <v>31235</v>
      </c>
      <c r="H496" s="108"/>
    </row>
    <row r="497" spans="2:8" ht="15" customHeight="1">
      <c r="B497" s="110" t="s">
        <v>1322</v>
      </c>
      <c r="C497" s="110" t="s">
        <v>1323</v>
      </c>
      <c r="D497" s="111" t="s">
        <v>2343</v>
      </c>
      <c r="E497" s="110" t="s">
        <v>1324</v>
      </c>
      <c r="F497" s="130">
        <f t="shared" si="48"/>
        <v>13800</v>
      </c>
      <c r="G497" s="130">
        <v>18400</v>
      </c>
      <c r="H497" s="108"/>
    </row>
    <row r="498" spans="2:8" ht="15" customHeight="1">
      <c r="B498" s="110" t="s">
        <v>3151</v>
      </c>
      <c r="C498" s="110" t="s">
        <v>3152</v>
      </c>
      <c r="D498" s="111" t="s">
        <v>2343</v>
      </c>
      <c r="E498" s="110" t="s">
        <v>3153</v>
      </c>
      <c r="F498" s="130">
        <f t="shared" ref="F498" si="51">ROUND(G498*0.75,0)</f>
        <v>13800</v>
      </c>
      <c r="G498" s="130">
        <v>18400</v>
      </c>
      <c r="H498" s="108"/>
    </row>
    <row r="499" spans="2:8" ht="15" customHeight="1">
      <c r="B499" s="110" t="s">
        <v>1325</v>
      </c>
      <c r="C499" s="110" t="s">
        <v>1757</v>
      </c>
      <c r="D499" s="111" t="s">
        <v>2343</v>
      </c>
      <c r="E499" s="110" t="s">
        <v>1762</v>
      </c>
      <c r="F499" s="112">
        <f t="shared" si="48"/>
        <v>15000</v>
      </c>
      <c r="G499" s="112">
        <v>20000</v>
      </c>
      <c r="H499" s="109"/>
    </row>
    <row r="500" spans="2:8" ht="15" customHeight="1">
      <c r="B500" s="110" t="s">
        <v>2287</v>
      </c>
      <c r="C500" s="110" t="s">
        <v>2288</v>
      </c>
      <c r="D500" s="111" t="s">
        <v>2343</v>
      </c>
      <c r="E500" s="110" t="s">
        <v>2288</v>
      </c>
      <c r="F500" s="112">
        <f t="shared" si="48"/>
        <v>19500</v>
      </c>
      <c r="G500" s="112">
        <v>26000</v>
      </c>
      <c r="H500" s="109"/>
    </row>
    <row r="501" spans="2:8" ht="15" customHeight="1">
      <c r="B501" s="110" t="s">
        <v>1326</v>
      </c>
      <c r="C501" s="110" t="s">
        <v>1758</v>
      </c>
      <c r="D501" s="111" t="s">
        <v>2343</v>
      </c>
      <c r="E501" s="110" t="s">
        <v>2284</v>
      </c>
      <c r="F501" s="112">
        <f t="shared" si="48"/>
        <v>19500</v>
      </c>
      <c r="G501" s="112">
        <v>26000</v>
      </c>
      <c r="H501" s="109"/>
    </row>
    <row r="502" spans="2:8" ht="15" customHeight="1">
      <c r="B502" s="110" t="s">
        <v>2281</v>
      </c>
      <c r="C502" s="110" t="s">
        <v>2282</v>
      </c>
      <c r="D502" s="111" t="s">
        <v>2343</v>
      </c>
      <c r="E502" s="110" t="s">
        <v>2283</v>
      </c>
      <c r="F502" s="112">
        <f t="shared" si="48"/>
        <v>19500</v>
      </c>
      <c r="G502" s="112">
        <v>26000</v>
      </c>
      <c r="H502" s="109"/>
    </row>
    <row r="503" spans="2:8" ht="15" customHeight="1">
      <c r="B503" s="110" t="s">
        <v>1327</v>
      </c>
      <c r="C503" s="110" t="s">
        <v>1759</v>
      </c>
      <c r="D503" s="111" t="s">
        <v>2343</v>
      </c>
      <c r="E503" s="110" t="s">
        <v>1763</v>
      </c>
      <c r="F503" s="112">
        <f t="shared" si="48"/>
        <v>15000</v>
      </c>
      <c r="G503" s="112">
        <v>20000</v>
      </c>
      <c r="H503" s="109"/>
    </row>
    <row r="504" spans="2:8" ht="15" customHeight="1">
      <c r="B504" s="110" t="s">
        <v>2285</v>
      </c>
      <c r="C504" s="110" t="s">
        <v>2286</v>
      </c>
      <c r="D504" s="111" t="s">
        <v>2343</v>
      </c>
      <c r="E504" s="110" t="s">
        <v>2286</v>
      </c>
      <c r="F504" s="112">
        <f t="shared" si="48"/>
        <v>19500</v>
      </c>
      <c r="G504" s="112">
        <v>26000</v>
      </c>
      <c r="H504" s="109"/>
    </row>
    <row r="505" spans="2:8" ht="15" customHeight="1">
      <c r="B505" s="110" t="s">
        <v>1328</v>
      </c>
      <c r="C505" s="110" t="s">
        <v>1760</v>
      </c>
      <c r="D505" s="111" t="s">
        <v>2343</v>
      </c>
      <c r="E505" s="110" t="s">
        <v>1760</v>
      </c>
      <c r="F505" s="112">
        <f t="shared" si="48"/>
        <v>19500</v>
      </c>
      <c r="G505" s="112">
        <v>26000</v>
      </c>
      <c r="H505" s="108"/>
    </row>
    <row r="506" spans="2:8" ht="15" customHeight="1">
      <c r="B506" s="110" t="s">
        <v>1329</v>
      </c>
      <c r="C506" s="110" t="s">
        <v>1761</v>
      </c>
      <c r="D506" s="111" t="s">
        <v>2343</v>
      </c>
      <c r="E506" s="110" t="s">
        <v>1761</v>
      </c>
      <c r="F506" s="112">
        <f t="shared" si="48"/>
        <v>19500</v>
      </c>
      <c r="G506" s="112">
        <v>26000</v>
      </c>
      <c r="H506" s="108"/>
    </row>
    <row r="507" spans="2:8" ht="15" customHeight="1">
      <c r="B507" s="110" t="s">
        <v>1330</v>
      </c>
      <c r="C507" s="110" t="s">
        <v>1764</v>
      </c>
      <c r="D507" s="111" t="s">
        <v>2343</v>
      </c>
      <c r="E507" s="110" t="s">
        <v>1769</v>
      </c>
      <c r="F507" s="112">
        <f t="shared" si="48"/>
        <v>18750</v>
      </c>
      <c r="G507" s="112">
        <v>25000</v>
      </c>
      <c r="H507" s="108"/>
    </row>
    <row r="508" spans="2:8" ht="15" customHeight="1">
      <c r="B508" s="110" t="s">
        <v>2289</v>
      </c>
      <c r="C508" s="110" t="s">
        <v>2290</v>
      </c>
      <c r="D508" s="111" t="s">
        <v>2343</v>
      </c>
      <c r="E508" s="110" t="s">
        <v>2290</v>
      </c>
      <c r="F508" s="112">
        <f t="shared" si="48"/>
        <v>23250</v>
      </c>
      <c r="G508" s="112">
        <v>31000</v>
      </c>
      <c r="H508" s="108"/>
    </row>
    <row r="509" spans="2:8" ht="15" customHeight="1">
      <c r="B509" s="110" t="s">
        <v>1331</v>
      </c>
      <c r="C509" s="110" t="s">
        <v>1765</v>
      </c>
      <c r="D509" s="111" t="s">
        <v>2343</v>
      </c>
      <c r="E509" s="110" t="s">
        <v>1770</v>
      </c>
      <c r="F509" s="112">
        <f t="shared" si="48"/>
        <v>23250</v>
      </c>
      <c r="G509" s="112">
        <v>31000</v>
      </c>
      <c r="H509" s="108"/>
    </row>
    <row r="510" spans="2:8" ht="15" customHeight="1">
      <c r="B510" s="110" t="s">
        <v>1332</v>
      </c>
      <c r="C510" s="110" t="s">
        <v>1766</v>
      </c>
      <c r="D510" s="111" t="s">
        <v>2343</v>
      </c>
      <c r="E510" s="110" t="s">
        <v>1771</v>
      </c>
      <c r="F510" s="112">
        <f t="shared" si="48"/>
        <v>23250</v>
      </c>
      <c r="G510" s="112">
        <v>31000</v>
      </c>
      <c r="H510" s="108"/>
    </row>
    <row r="511" spans="2:8" ht="15" customHeight="1">
      <c r="B511" s="110" t="s">
        <v>3154</v>
      </c>
      <c r="C511" s="110" t="s">
        <v>3155</v>
      </c>
      <c r="D511" s="111" t="s">
        <v>2343</v>
      </c>
      <c r="E511" s="110" t="s">
        <v>3158</v>
      </c>
      <c r="F511" s="130">
        <f t="shared" si="48"/>
        <v>28875</v>
      </c>
      <c r="G511" s="130">
        <v>38500</v>
      </c>
      <c r="H511" s="108"/>
    </row>
    <row r="512" spans="2:8" ht="15" customHeight="1">
      <c r="B512" s="110" t="s">
        <v>1815</v>
      </c>
      <c r="C512" s="110" t="s">
        <v>1816</v>
      </c>
      <c r="D512" s="111" t="s">
        <v>2343</v>
      </c>
      <c r="E512" s="110" t="s">
        <v>1938</v>
      </c>
      <c r="F512" s="112">
        <f t="shared" si="48"/>
        <v>22326</v>
      </c>
      <c r="G512" s="112">
        <v>29768</v>
      </c>
      <c r="H512" s="115"/>
    </row>
    <row r="513" spans="2:8" ht="15" customHeight="1">
      <c r="B513" s="110" t="s">
        <v>2271</v>
      </c>
      <c r="C513" s="110" t="s">
        <v>2272</v>
      </c>
      <c r="D513" s="111" t="s">
        <v>2343</v>
      </c>
      <c r="E513" s="110" t="s">
        <v>2275</v>
      </c>
      <c r="F513" s="112">
        <f t="shared" si="48"/>
        <v>26791</v>
      </c>
      <c r="G513" s="112">
        <v>35721</v>
      </c>
      <c r="H513" s="115"/>
    </row>
    <row r="514" spans="2:8" ht="15" customHeight="1">
      <c r="B514" s="110" t="s">
        <v>2273</v>
      </c>
      <c r="C514" s="110" t="s">
        <v>2274</v>
      </c>
      <c r="D514" s="111" t="s">
        <v>2343</v>
      </c>
      <c r="E514" s="110" t="s">
        <v>2276</v>
      </c>
      <c r="F514" s="112">
        <f t="shared" si="48"/>
        <v>26791</v>
      </c>
      <c r="G514" s="112">
        <v>35721</v>
      </c>
      <c r="H514" s="115"/>
    </row>
    <row r="515" spans="2:8" ht="15" customHeight="1">
      <c r="B515" s="110" t="s">
        <v>3156</v>
      </c>
      <c r="C515" s="110" t="s">
        <v>3157</v>
      </c>
      <c r="D515" s="111" t="s">
        <v>2343</v>
      </c>
      <c r="E515" s="110" t="s">
        <v>3157</v>
      </c>
      <c r="F515" s="130">
        <f t="shared" si="48"/>
        <v>32625</v>
      </c>
      <c r="G515" s="130">
        <v>43500</v>
      </c>
      <c r="H515" s="115"/>
    </row>
    <row r="516" spans="2:8" ht="15" customHeight="1">
      <c r="B516" s="110" t="s">
        <v>1333</v>
      </c>
      <c r="C516" s="110" t="s">
        <v>1767</v>
      </c>
      <c r="D516" s="111" t="s">
        <v>2343</v>
      </c>
      <c r="E516" s="110" t="s">
        <v>1772</v>
      </c>
      <c r="F516" s="112">
        <f t="shared" si="48"/>
        <v>18750</v>
      </c>
      <c r="G516" s="112">
        <v>25000</v>
      </c>
      <c r="H516" s="108"/>
    </row>
    <row r="517" spans="2:8" ht="15" customHeight="1">
      <c r="B517" s="110" t="s">
        <v>2291</v>
      </c>
      <c r="C517" s="110" t="s">
        <v>2292</v>
      </c>
      <c r="D517" s="111" t="s">
        <v>2343</v>
      </c>
      <c r="E517" s="110" t="s">
        <v>2292</v>
      </c>
      <c r="F517" s="112">
        <f t="shared" si="48"/>
        <v>23250</v>
      </c>
      <c r="G517" s="112">
        <v>31000</v>
      </c>
      <c r="H517" s="108"/>
    </row>
    <row r="518" spans="2:8" ht="15" customHeight="1">
      <c r="B518" s="110" t="s">
        <v>1334</v>
      </c>
      <c r="C518" s="110" t="s">
        <v>1768</v>
      </c>
      <c r="D518" s="111" t="s">
        <v>2343</v>
      </c>
      <c r="E518" s="110" t="s">
        <v>1772</v>
      </c>
      <c r="F518" s="112">
        <f t="shared" si="48"/>
        <v>23250</v>
      </c>
      <c r="G518" s="112">
        <v>31000</v>
      </c>
      <c r="H518" s="108"/>
    </row>
    <row r="519" spans="2:8" ht="15" customHeight="1">
      <c r="B519" s="110" t="s">
        <v>2664</v>
      </c>
      <c r="C519" s="110" t="s">
        <v>2665</v>
      </c>
      <c r="D519" s="111" t="s">
        <v>2343</v>
      </c>
      <c r="E519" s="110" t="s">
        <v>2666</v>
      </c>
      <c r="F519" s="112">
        <f t="shared" si="48"/>
        <v>22326</v>
      </c>
      <c r="G519" s="112">
        <v>29768</v>
      </c>
      <c r="H519" s="115" t="s">
        <v>2451</v>
      </c>
    </row>
    <row r="520" spans="2:8" ht="15" customHeight="1">
      <c r="B520" s="110" t="s">
        <v>1335</v>
      </c>
      <c r="C520" s="110" t="s">
        <v>1336</v>
      </c>
      <c r="D520" s="111" t="s">
        <v>2343</v>
      </c>
      <c r="E520" s="110" t="s">
        <v>1939</v>
      </c>
      <c r="F520" s="130">
        <f t="shared" si="48"/>
        <v>3971</v>
      </c>
      <c r="G520" s="130">
        <v>5294</v>
      </c>
      <c r="H520" s="109"/>
    </row>
    <row r="521" spans="2:8" ht="15" customHeight="1">
      <c r="B521" s="110" t="s">
        <v>1337</v>
      </c>
      <c r="C521" s="110" t="s">
        <v>1338</v>
      </c>
      <c r="D521" s="111" t="s">
        <v>2343</v>
      </c>
      <c r="E521" s="110" t="s">
        <v>1940</v>
      </c>
      <c r="F521" s="130">
        <f t="shared" si="48"/>
        <v>3971</v>
      </c>
      <c r="G521" s="130">
        <v>5294</v>
      </c>
      <c r="H521" s="109"/>
    </row>
    <row r="522" spans="2:8" ht="15" customHeight="1">
      <c r="B522" s="110" t="s">
        <v>1339</v>
      </c>
      <c r="C522" s="110" t="s">
        <v>1773</v>
      </c>
      <c r="D522" s="111" t="s">
        <v>2343</v>
      </c>
      <c r="E522" s="110" t="s">
        <v>1773</v>
      </c>
      <c r="F522" s="130">
        <f t="shared" si="48"/>
        <v>3971</v>
      </c>
      <c r="G522" s="130">
        <v>5294</v>
      </c>
      <c r="H522" s="108"/>
    </row>
    <row r="523" spans="2:8" ht="15" customHeight="1">
      <c r="B523" s="110" t="s">
        <v>1340</v>
      </c>
      <c r="C523" s="110" t="s">
        <v>1774</v>
      </c>
      <c r="D523" s="111" t="s">
        <v>2343</v>
      </c>
      <c r="E523" s="110" t="s">
        <v>1774</v>
      </c>
      <c r="F523" s="130">
        <f t="shared" si="48"/>
        <v>3971</v>
      </c>
      <c r="G523" s="130">
        <v>5294</v>
      </c>
      <c r="H523" s="108"/>
    </row>
    <row r="524" spans="2:8" ht="15" customHeight="1">
      <c r="B524" s="110" t="s">
        <v>1341</v>
      </c>
      <c r="C524" s="110" t="s">
        <v>172</v>
      </c>
      <c r="D524" s="111" t="s">
        <v>2343</v>
      </c>
      <c r="E524" s="110" t="s">
        <v>1941</v>
      </c>
      <c r="F524" s="130">
        <f t="shared" si="48"/>
        <v>5708</v>
      </c>
      <c r="G524" s="130">
        <v>7611</v>
      </c>
      <c r="H524" s="109"/>
    </row>
    <row r="525" spans="2:8" ht="15" customHeight="1">
      <c r="B525" s="110" t="s">
        <v>2812</v>
      </c>
      <c r="C525" s="110" t="s">
        <v>2813</v>
      </c>
      <c r="D525" s="111" t="s">
        <v>2343</v>
      </c>
      <c r="E525" s="110" t="s">
        <v>2816</v>
      </c>
      <c r="F525" s="130">
        <f t="shared" si="48"/>
        <v>20250</v>
      </c>
      <c r="G525" s="130">
        <v>27000</v>
      </c>
      <c r="H525" s="115" t="s">
        <v>2451</v>
      </c>
    </row>
    <row r="526" spans="2:8" ht="15" customHeight="1">
      <c r="B526" s="110" t="s">
        <v>2256</v>
      </c>
      <c r="C526" s="110" t="s">
        <v>2814</v>
      </c>
      <c r="D526" s="111" t="s">
        <v>2343</v>
      </c>
      <c r="E526" s="110" t="s">
        <v>2815</v>
      </c>
      <c r="F526" s="130">
        <f t="shared" si="48"/>
        <v>24000</v>
      </c>
      <c r="G526" s="130">
        <v>32000</v>
      </c>
      <c r="H526" s="115"/>
    </row>
    <row r="527" spans="2:8" ht="15" customHeight="1">
      <c r="B527" s="110" t="s">
        <v>2364</v>
      </c>
      <c r="C527" s="110" t="s">
        <v>2365</v>
      </c>
      <c r="D527" s="111" t="s">
        <v>2343</v>
      </c>
      <c r="E527" s="110" t="s">
        <v>2366</v>
      </c>
      <c r="F527" s="130">
        <f t="shared" si="48"/>
        <v>28500</v>
      </c>
      <c r="G527" s="130">
        <v>38000</v>
      </c>
      <c r="H527" s="115"/>
    </row>
    <row r="528" spans="2:8" ht="15" customHeight="1">
      <c r="B528" s="110" t="s">
        <v>1342</v>
      </c>
      <c r="C528" s="110" t="s">
        <v>0</v>
      </c>
      <c r="D528" s="111" t="s">
        <v>2343</v>
      </c>
      <c r="E528" s="110" t="s">
        <v>1343</v>
      </c>
      <c r="F528" s="112">
        <f t="shared" si="48"/>
        <v>922</v>
      </c>
      <c r="G528" s="112">
        <v>1229</v>
      </c>
      <c r="H528" s="109"/>
    </row>
    <row r="529" spans="2:8" ht="15" customHeight="1">
      <c r="B529" s="110" t="s">
        <v>1344</v>
      </c>
      <c r="C529" s="110" t="s">
        <v>1</v>
      </c>
      <c r="D529" s="111" t="s">
        <v>2343</v>
      </c>
      <c r="E529" s="110" t="s">
        <v>1345</v>
      </c>
      <c r="F529" s="130">
        <f t="shared" si="48"/>
        <v>1430</v>
      </c>
      <c r="G529" s="130">
        <v>1906</v>
      </c>
      <c r="H529" s="109"/>
    </row>
    <row r="530" spans="2:8" ht="15" customHeight="1">
      <c r="B530" s="110" t="s">
        <v>1346</v>
      </c>
      <c r="C530" s="110" t="s">
        <v>181</v>
      </c>
      <c r="D530" s="111" t="s">
        <v>2343</v>
      </c>
      <c r="E530" s="110" t="s">
        <v>1347</v>
      </c>
      <c r="F530" s="112">
        <f t="shared" si="48"/>
        <v>2027</v>
      </c>
      <c r="G530" s="112">
        <v>2703</v>
      </c>
      <c r="H530" s="109"/>
    </row>
    <row r="531" spans="2:8" ht="15" customHeight="1">
      <c r="B531" s="110" t="s">
        <v>1348</v>
      </c>
      <c r="C531" s="110" t="s">
        <v>182</v>
      </c>
      <c r="D531" s="111" t="s">
        <v>2343</v>
      </c>
      <c r="E531" s="110" t="s">
        <v>1349</v>
      </c>
      <c r="F531" s="112">
        <f t="shared" si="48"/>
        <v>4123</v>
      </c>
      <c r="G531" s="112">
        <v>5497</v>
      </c>
      <c r="H531" s="109"/>
    </row>
    <row r="532" spans="2:8" ht="15" customHeight="1">
      <c r="B532" s="110" t="s">
        <v>1818</v>
      </c>
      <c r="C532" s="110" t="s">
        <v>1817</v>
      </c>
      <c r="D532" s="111" t="s">
        <v>2343</v>
      </c>
      <c r="E532" s="110" t="s">
        <v>1942</v>
      </c>
      <c r="F532" s="130">
        <f t="shared" si="48"/>
        <v>3000</v>
      </c>
      <c r="G532" s="130">
        <v>4000</v>
      </c>
      <c r="H532" s="115" t="s">
        <v>2451</v>
      </c>
    </row>
    <row r="533" spans="2:8" ht="15" customHeight="1">
      <c r="B533" s="110" t="s">
        <v>2263</v>
      </c>
      <c r="C533" s="110" t="s">
        <v>2261</v>
      </c>
      <c r="D533" s="111" t="s">
        <v>2343</v>
      </c>
      <c r="E533" s="110" t="s">
        <v>2264</v>
      </c>
      <c r="F533" s="130">
        <f t="shared" ref="F533:F558" si="52">ROUND(G533*0.75,0)</f>
        <v>6975</v>
      </c>
      <c r="G533" s="130">
        <v>9300</v>
      </c>
      <c r="H533" s="115"/>
    </row>
    <row r="534" spans="2:8" ht="15" customHeight="1">
      <c r="B534" s="110" t="s">
        <v>1350</v>
      </c>
      <c r="C534" s="110" t="s">
        <v>1351</v>
      </c>
      <c r="D534" s="111" t="s">
        <v>2343</v>
      </c>
      <c r="E534" s="110" t="s">
        <v>1352</v>
      </c>
      <c r="F534" s="112">
        <f t="shared" si="52"/>
        <v>431</v>
      </c>
      <c r="G534" s="112">
        <v>575</v>
      </c>
      <c r="H534" s="109"/>
    </row>
    <row r="535" spans="2:8" ht="15" customHeight="1">
      <c r="B535" s="110" t="s">
        <v>1353</v>
      </c>
      <c r="C535" s="110" t="s">
        <v>187</v>
      </c>
      <c r="D535" s="111" t="s">
        <v>2343</v>
      </c>
      <c r="E535" s="110" t="s">
        <v>1354</v>
      </c>
      <c r="F535" s="112">
        <f t="shared" si="52"/>
        <v>431</v>
      </c>
      <c r="G535" s="112">
        <v>575</v>
      </c>
      <c r="H535" s="108"/>
    </row>
    <row r="536" spans="2:8" ht="15" customHeight="1">
      <c r="B536" s="110" t="s">
        <v>1355</v>
      </c>
      <c r="C536" s="110" t="s">
        <v>188</v>
      </c>
      <c r="D536" s="111" t="s">
        <v>2343</v>
      </c>
      <c r="E536" s="110" t="s">
        <v>1356</v>
      </c>
      <c r="F536" s="112">
        <f t="shared" si="52"/>
        <v>431</v>
      </c>
      <c r="G536" s="112">
        <v>575</v>
      </c>
      <c r="H536" s="109"/>
    </row>
    <row r="537" spans="2:8" ht="15" customHeight="1">
      <c r="B537" s="110" t="s">
        <v>1646</v>
      </c>
      <c r="C537" s="110" t="s">
        <v>353</v>
      </c>
      <c r="D537" s="111" t="s">
        <v>2343</v>
      </c>
      <c r="E537" s="110" t="s">
        <v>1647</v>
      </c>
      <c r="F537" s="112">
        <f t="shared" si="52"/>
        <v>431</v>
      </c>
      <c r="G537" s="112">
        <v>575</v>
      </c>
      <c r="H537" s="108"/>
    </row>
    <row r="538" spans="2:8" ht="15" customHeight="1">
      <c r="B538" s="110" t="s">
        <v>1357</v>
      </c>
      <c r="C538" s="110" t="s">
        <v>183</v>
      </c>
      <c r="D538" s="111" t="s">
        <v>2343</v>
      </c>
      <c r="E538" s="110" t="s">
        <v>1943</v>
      </c>
      <c r="F538" s="112">
        <f t="shared" si="52"/>
        <v>596</v>
      </c>
      <c r="G538" s="112">
        <v>794</v>
      </c>
      <c r="H538" s="109"/>
    </row>
    <row r="539" spans="2:8" ht="15" customHeight="1">
      <c r="B539" s="110" t="s">
        <v>1358</v>
      </c>
      <c r="C539" s="110" t="s">
        <v>193</v>
      </c>
      <c r="D539" s="111" t="s">
        <v>2343</v>
      </c>
      <c r="E539" s="110" t="s">
        <v>1359</v>
      </c>
      <c r="F539" s="112">
        <f>G539</f>
        <v>4123</v>
      </c>
      <c r="G539" s="112">
        <v>4123</v>
      </c>
      <c r="H539" s="116" t="s">
        <v>2452</v>
      </c>
    </row>
    <row r="540" spans="2:8" ht="15" customHeight="1">
      <c r="B540" s="110" t="s">
        <v>1360</v>
      </c>
      <c r="C540" s="110" t="s">
        <v>184</v>
      </c>
      <c r="D540" s="111" t="s">
        <v>2343</v>
      </c>
      <c r="E540" s="110" t="s">
        <v>1944</v>
      </c>
      <c r="F540" s="112">
        <f t="shared" si="52"/>
        <v>1406</v>
      </c>
      <c r="G540" s="112">
        <v>1875</v>
      </c>
      <c r="H540" s="109"/>
    </row>
    <row r="541" spans="2:8" ht="15" customHeight="1">
      <c r="B541" s="110" t="s">
        <v>1361</v>
      </c>
      <c r="C541" s="110" t="s">
        <v>1362</v>
      </c>
      <c r="D541" s="111" t="s">
        <v>2343</v>
      </c>
      <c r="E541" s="110" t="s">
        <v>1945</v>
      </c>
      <c r="F541" s="130">
        <f t="shared" si="52"/>
        <v>6229</v>
      </c>
      <c r="G541" s="130">
        <v>8305</v>
      </c>
      <c r="H541" s="109"/>
    </row>
    <row r="542" spans="2:8" ht="15" customHeight="1">
      <c r="B542" s="110" t="s">
        <v>1363</v>
      </c>
      <c r="C542" s="110" t="s">
        <v>1364</v>
      </c>
      <c r="D542" s="111" t="s">
        <v>2343</v>
      </c>
      <c r="E542" s="110" t="s">
        <v>1365</v>
      </c>
      <c r="F542" s="112">
        <f t="shared" si="52"/>
        <v>525</v>
      </c>
      <c r="G542" s="112">
        <v>700</v>
      </c>
      <c r="H542" s="108"/>
    </row>
    <row r="543" spans="2:8" ht="15" customHeight="1">
      <c r="B543" s="110" t="s">
        <v>2754</v>
      </c>
      <c r="C543" s="110" t="s">
        <v>2753</v>
      </c>
      <c r="D543" s="111" t="s">
        <v>2343</v>
      </c>
      <c r="E543" s="110" t="s">
        <v>2755</v>
      </c>
      <c r="F543" s="112">
        <f t="shared" si="52"/>
        <v>2475</v>
      </c>
      <c r="G543" s="112">
        <v>3300</v>
      </c>
      <c r="H543" s="115" t="s">
        <v>2451</v>
      </c>
    </row>
    <row r="544" spans="2:8" ht="15" customHeight="1">
      <c r="B544" s="110" t="s">
        <v>1366</v>
      </c>
      <c r="C544" s="110" t="s">
        <v>284</v>
      </c>
      <c r="D544" s="111" t="s">
        <v>2343</v>
      </c>
      <c r="E544" s="110" t="s">
        <v>1367</v>
      </c>
      <c r="F544" s="112">
        <f t="shared" si="52"/>
        <v>911</v>
      </c>
      <c r="G544" s="112">
        <v>1214</v>
      </c>
      <c r="H544" s="108"/>
    </row>
    <row r="545" spans="2:8" ht="15" customHeight="1">
      <c r="B545" s="110" t="s">
        <v>1368</v>
      </c>
      <c r="C545" s="110" t="s">
        <v>240</v>
      </c>
      <c r="D545" s="111" t="s">
        <v>2343</v>
      </c>
      <c r="E545" s="110" t="s">
        <v>1946</v>
      </c>
      <c r="F545" s="112">
        <f t="shared" si="52"/>
        <v>436</v>
      </c>
      <c r="G545" s="112">
        <v>581</v>
      </c>
      <c r="H545" s="109"/>
    </row>
    <row r="546" spans="2:8" ht="15" customHeight="1">
      <c r="B546" s="110" t="s">
        <v>1369</v>
      </c>
      <c r="C546" s="110" t="s">
        <v>267</v>
      </c>
      <c r="D546" s="111" t="s">
        <v>2343</v>
      </c>
      <c r="E546" s="110" t="s">
        <v>1947</v>
      </c>
      <c r="F546" s="112">
        <f t="shared" si="52"/>
        <v>364</v>
      </c>
      <c r="G546" s="112">
        <v>485</v>
      </c>
      <c r="H546" s="108"/>
    </row>
    <row r="547" spans="2:8" ht="15" customHeight="1">
      <c r="B547" s="110" t="s">
        <v>1370</v>
      </c>
      <c r="C547" s="110" t="s">
        <v>1371</v>
      </c>
      <c r="D547" s="111" t="s">
        <v>2343</v>
      </c>
      <c r="E547" s="110" t="s">
        <v>1948</v>
      </c>
      <c r="F547" s="130">
        <f t="shared" si="52"/>
        <v>3971</v>
      </c>
      <c r="G547" s="130">
        <v>5294</v>
      </c>
      <c r="H547" s="109"/>
    </row>
    <row r="548" spans="2:8" ht="15" customHeight="1">
      <c r="B548" s="110" t="s">
        <v>1372</v>
      </c>
      <c r="C548" s="110" t="s">
        <v>1373</v>
      </c>
      <c r="D548" s="111" t="s">
        <v>2343</v>
      </c>
      <c r="E548" s="110" t="s">
        <v>1374</v>
      </c>
      <c r="F548" s="130">
        <f t="shared" si="52"/>
        <v>3971</v>
      </c>
      <c r="G548" s="130">
        <v>5294</v>
      </c>
      <c r="H548" s="109"/>
    </row>
    <row r="549" spans="2:8" ht="15" customHeight="1">
      <c r="B549" s="110" t="s">
        <v>1375</v>
      </c>
      <c r="C549" s="110" t="s">
        <v>1775</v>
      </c>
      <c r="D549" s="111" t="s">
        <v>2343</v>
      </c>
      <c r="E549" s="110" t="s">
        <v>1775</v>
      </c>
      <c r="F549" s="130">
        <f t="shared" si="52"/>
        <v>3971</v>
      </c>
      <c r="G549" s="130">
        <v>5294</v>
      </c>
      <c r="H549" s="108"/>
    </row>
    <row r="550" spans="2:8" ht="15" customHeight="1">
      <c r="B550" s="110" t="s">
        <v>1376</v>
      </c>
      <c r="C550" s="110" t="s">
        <v>1776</v>
      </c>
      <c r="D550" s="111" t="s">
        <v>2343</v>
      </c>
      <c r="E550" s="110" t="s">
        <v>1776</v>
      </c>
      <c r="F550" s="130">
        <f t="shared" si="52"/>
        <v>3971</v>
      </c>
      <c r="G550" s="130">
        <v>5294</v>
      </c>
      <c r="H550" s="108"/>
    </row>
    <row r="551" spans="2:8" ht="15" customHeight="1">
      <c r="B551" s="110" t="s">
        <v>1377</v>
      </c>
      <c r="C551" s="110" t="s">
        <v>1378</v>
      </c>
      <c r="D551" s="111" t="s">
        <v>2343</v>
      </c>
      <c r="E551" s="110" t="s">
        <v>1949</v>
      </c>
      <c r="F551" s="112">
        <f t="shared" si="52"/>
        <v>3971</v>
      </c>
      <c r="G551" s="112">
        <v>5294</v>
      </c>
      <c r="H551" s="109"/>
    </row>
    <row r="552" spans="2:8" ht="15" customHeight="1">
      <c r="B552" s="110" t="s">
        <v>1379</v>
      </c>
      <c r="C552" s="110" t="s">
        <v>1380</v>
      </c>
      <c r="D552" s="111" t="s">
        <v>2343</v>
      </c>
      <c r="E552" s="110" t="s">
        <v>1950</v>
      </c>
      <c r="F552" s="112">
        <f t="shared" si="52"/>
        <v>3971</v>
      </c>
      <c r="G552" s="112">
        <v>5294</v>
      </c>
      <c r="H552" s="109"/>
    </row>
    <row r="553" spans="2:8" ht="15" customHeight="1">
      <c r="B553" s="110" t="s">
        <v>1381</v>
      </c>
      <c r="C553" s="110" t="s">
        <v>2013</v>
      </c>
      <c r="D553" s="111" t="s">
        <v>2343</v>
      </c>
      <c r="E553" s="110" t="s">
        <v>2019</v>
      </c>
      <c r="F553" s="112">
        <f t="shared" si="52"/>
        <v>44</v>
      </c>
      <c r="G553" s="112">
        <v>59</v>
      </c>
      <c r="H553" s="109"/>
    </row>
    <row r="554" spans="2:8" ht="15" customHeight="1">
      <c r="B554" s="110" t="s">
        <v>1382</v>
      </c>
      <c r="C554" s="110" t="s">
        <v>2014</v>
      </c>
      <c r="D554" s="111" t="s">
        <v>2343</v>
      </c>
      <c r="E554" s="110" t="s">
        <v>2020</v>
      </c>
      <c r="F554" s="112">
        <f t="shared" si="52"/>
        <v>44</v>
      </c>
      <c r="G554" s="112">
        <v>59</v>
      </c>
      <c r="H554" s="108"/>
    </row>
    <row r="555" spans="2:8" ht="15" customHeight="1">
      <c r="B555" s="110" t="s">
        <v>1383</v>
      </c>
      <c r="C555" s="110" t="s">
        <v>2015</v>
      </c>
      <c r="D555" s="111" t="s">
        <v>2343</v>
      </c>
      <c r="E555" s="110" t="s">
        <v>2021</v>
      </c>
      <c r="F555" s="112">
        <f t="shared" si="52"/>
        <v>44</v>
      </c>
      <c r="G555" s="112">
        <v>59</v>
      </c>
      <c r="H555" s="109"/>
    </row>
    <row r="556" spans="2:8" ht="15" customHeight="1">
      <c r="B556" s="110" t="s">
        <v>1643</v>
      </c>
      <c r="C556" s="110" t="s">
        <v>2016</v>
      </c>
      <c r="D556" s="111" t="s">
        <v>2343</v>
      </c>
      <c r="E556" s="110" t="s">
        <v>2022</v>
      </c>
      <c r="F556" s="112">
        <f t="shared" si="52"/>
        <v>30</v>
      </c>
      <c r="G556" s="112">
        <v>40</v>
      </c>
      <c r="H556" s="108"/>
    </row>
    <row r="557" spans="2:8" ht="15" customHeight="1">
      <c r="B557" s="110" t="s">
        <v>1644</v>
      </c>
      <c r="C557" s="110" t="s">
        <v>2017</v>
      </c>
      <c r="D557" s="111" t="s">
        <v>2343</v>
      </c>
      <c r="E557" s="110" t="s">
        <v>2023</v>
      </c>
      <c r="F557" s="112">
        <f t="shared" si="52"/>
        <v>44</v>
      </c>
      <c r="G557" s="112">
        <v>59</v>
      </c>
      <c r="H557" s="108"/>
    </row>
    <row r="558" spans="2:8" ht="15" customHeight="1">
      <c r="B558" s="110" t="s">
        <v>1645</v>
      </c>
      <c r="C558" s="110" t="s">
        <v>2018</v>
      </c>
      <c r="D558" s="111" t="s">
        <v>2343</v>
      </c>
      <c r="E558" s="110" t="s">
        <v>2024</v>
      </c>
      <c r="F558" s="112">
        <f t="shared" si="52"/>
        <v>44</v>
      </c>
      <c r="G558" s="112">
        <v>59</v>
      </c>
      <c r="H558" s="108"/>
    </row>
    <row r="559" spans="2:8" ht="15" customHeight="1">
      <c r="B559" s="110" t="s">
        <v>1384</v>
      </c>
      <c r="C559" s="110" t="s">
        <v>28</v>
      </c>
      <c r="D559" s="111" t="s">
        <v>1385</v>
      </c>
      <c r="E559" s="110" t="s">
        <v>1951</v>
      </c>
      <c r="F559" s="112">
        <f t="shared" ref="F559:F612" si="53">ROUND(G559*0.82,0)</f>
        <v>1661</v>
      </c>
      <c r="G559" s="112">
        <v>2025</v>
      </c>
      <c r="H559" s="108"/>
    </row>
    <row r="560" spans="2:8" ht="15" customHeight="1">
      <c r="B560" s="110" t="s">
        <v>1386</v>
      </c>
      <c r="C560" s="110" t="s">
        <v>316</v>
      </c>
      <c r="D560" s="111" t="s">
        <v>1385</v>
      </c>
      <c r="E560" s="110" t="s">
        <v>1952</v>
      </c>
      <c r="F560" s="112">
        <f t="shared" si="53"/>
        <v>1750</v>
      </c>
      <c r="G560" s="112">
        <v>2134</v>
      </c>
      <c r="H560" s="108"/>
    </row>
    <row r="561" spans="2:8" ht="15" customHeight="1">
      <c r="B561" s="110" t="s">
        <v>1387</v>
      </c>
      <c r="C561" s="110" t="s">
        <v>30</v>
      </c>
      <c r="D561" s="111" t="s">
        <v>1385</v>
      </c>
      <c r="E561" s="110" t="s">
        <v>1953</v>
      </c>
      <c r="F561" s="112">
        <f t="shared" si="53"/>
        <v>2394</v>
      </c>
      <c r="G561" s="112">
        <v>2920</v>
      </c>
      <c r="H561" s="108"/>
    </row>
    <row r="562" spans="2:8" ht="15" customHeight="1">
      <c r="B562" s="110" t="s">
        <v>1388</v>
      </c>
      <c r="C562" s="110" t="s">
        <v>24</v>
      </c>
      <c r="D562" s="111" t="s">
        <v>1385</v>
      </c>
      <c r="E562" s="110" t="s">
        <v>1954</v>
      </c>
      <c r="F562" s="112">
        <f t="shared" si="53"/>
        <v>1931</v>
      </c>
      <c r="G562" s="112">
        <v>2355</v>
      </c>
      <c r="H562" s="108"/>
    </row>
    <row r="563" spans="2:8" ht="15" customHeight="1">
      <c r="B563" s="110" t="s">
        <v>1389</v>
      </c>
      <c r="C563" s="110" t="s">
        <v>29</v>
      </c>
      <c r="D563" s="111" t="s">
        <v>1385</v>
      </c>
      <c r="E563" s="110" t="s">
        <v>1955</v>
      </c>
      <c r="F563" s="112">
        <f t="shared" si="53"/>
        <v>2952</v>
      </c>
      <c r="G563" s="112">
        <v>3600</v>
      </c>
      <c r="H563" s="108"/>
    </row>
    <row r="564" spans="2:8" ht="15" customHeight="1">
      <c r="B564" s="110" t="s">
        <v>1390</v>
      </c>
      <c r="C564" s="110" t="s">
        <v>31</v>
      </c>
      <c r="D564" s="111" t="s">
        <v>1385</v>
      </c>
      <c r="E564" s="110" t="s">
        <v>1956</v>
      </c>
      <c r="F564" s="112">
        <f t="shared" si="53"/>
        <v>3460</v>
      </c>
      <c r="G564" s="112">
        <v>4220</v>
      </c>
      <c r="H564" s="108"/>
    </row>
    <row r="565" spans="2:8" ht="15" customHeight="1">
      <c r="B565" s="110" t="s">
        <v>1391</v>
      </c>
      <c r="C565" s="110" t="s">
        <v>473</v>
      </c>
      <c r="D565" s="111" t="s">
        <v>1385</v>
      </c>
      <c r="E565" s="110" t="s">
        <v>1957</v>
      </c>
      <c r="F565" s="112">
        <f t="shared" si="53"/>
        <v>3378</v>
      </c>
      <c r="G565" s="112">
        <v>4120</v>
      </c>
      <c r="H565" s="109"/>
    </row>
    <row r="566" spans="2:8" ht="15" customHeight="1">
      <c r="B566" s="110" t="s">
        <v>1392</v>
      </c>
      <c r="C566" s="110" t="s">
        <v>474</v>
      </c>
      <c r="D566" s="111" t="s">
        <v>1385</v>
      </c>
      <c r="E566" s="110" t="s">
        <v>1958</v>
      </c>
      <c r="F566" s="112">
        <f t="shared" si="53"/>
        <v>2280</v>
      </c>
      <c r="G566" s="112">
        <v>2780</v>
      </c>
      <c r="H566" s="109"/>
    </row>
    <row r="567" spans="2:8" ht="15" customHeight="1">
      <c r="B567" s="110" t="s">
        <v>1393</v>
      </c>
      <c r="C567" s="110" t="s">
        <v>1394</v>
      </c>
      <c r="D567" s="111" t="s">
        <v>1385</v>
      </c>
      <c r="E567" s="110" t="s">
        <v>1959</v>
      </c>
      <c r="F567" s="112">
        <f t="shared" si="53"/>
        <v>1775</v>
      </c>
      <c r="G567" s="112">
        <v>2165</v>
      </c>
      <c r="H567" s="109"/>
    </row>
    <row r="568" spans="2:8" ht="15" customHeight="1">
      <c r="B568" s="110" t="s">
        <v>1395</v>
      </c>
      <c r="C568" s="110" t="s">
        <v>7</v>
      </c>
      <c r="D568" s="111" t="s">
        <v>1385</v>
      </c>
      <c r="E568" s="110" t="s">
        <v>1960</v>
      </c>
      <c r="F568" s="112">
        <f t="shared" si="53"/>
        <v>4444</v>
      </c>
      <c r="G568" s="112">
        <v>5419</v>
      </c>
      <c r="H568" s="109"/>
    </row>
    <row r="569" spans="2:8" ht="15" customHeight="1">
      <c r="B569" s="110" t="s">
        <v>1396</v>
      </c>
      <c r="C569" s="110" t="s">
        <v>476</v>
      </c>
      <c r="D569" s="111" t="s">
        <v>1385</v>
      </c>
      <c r="E569" s="110" t="s">
        <v>1961</v>
      </c>
      <c r="F569" s="112">
        <f t="shared" si="53"/>
        <v>3624</v>
      </c>
      <c r="G569" s="112">
        <v>4420</v>
      </c>
      <c r="H569" s="109"/>
    </row>
    <row r="570" spans="2:8" ht="15" customHeight="1">
      <c r="B570" s="110" t="s">
        <v>1397</v>
      </c>
      <c r="C570" s="110" t="s">
        <v>477</v>
      </c>
      <c r="D570" s="111" t="s">
        <v>1385</v>
      </c>
      <c r="E570" s="110" t="s">
        <v>1962</v>
      </c>
      <c r="F570" s="112">
        <f t="shared" si="53"/>
        <v>2661</v>
      </c>
      <c r="G570" s="112">
        <v>3245</v>
      </c>
      <c r="H570" s="109"/>
    </row>
    <row r="571" spans="2:8" ht="15" customHeight="1">
      <c r="B571" s="110" t="s">
        <v>1398</v>
      </c>
      <c r="C571" s="110" t="s">
        <v>479</v>
      </c>
      <c r="D571" s="111" t="s">
        <v>1385</v>
      </c>
      <c r="E571" s="110" t="s">
        <v>1963</v>
      </c>
      <c r="F571" s="112">
        <f t="shared" si="53"/>
        <v>4289</v>
      </c>
      <c r="G571" s="112">
        <v>5230</v>
      </c>
      <c r="H571" s="108"/>
    </row>
    <row r="572" spans="2:8" ht="15" customHeight="1">
      <c r="B572" s="110" t="s">
        <v>1399</v>
      </c>
      <c r="C572" s="110" t="s">
        <v>480</v>
      </c>
      <c r="D572" s="111" t="s">
        <v>1385</v>
      </c>
      <c r="E572" s="110" t="s">
        <v>1964</v>
      </c>
      <c r="F572" s="112">
        <f t="shared" si="53"/>
        <v>3169</v>
      </c>
      <c r="G572" s="112">
        <v>3865</v>
      </c>
      <c r="H572" s="109"/>
    </row>
    <row r="573" spans="2:8" ht="15" customHeight="1">
      <c r="B573" s="110" t="s">
        <v>1400</v>
      </c>
      <c r="C573" s="110" t="s">
        <v>27</v>
      </c>
      <c r="D573" s="111" t="s">
        <v>1401</v>
      </c>
      <c r="E573" s="110" t="s">
        <v>1402</v>
      </c>
      <c r="F573" s="112">
        <f t="shared" si="53"/>
        <v>410</v>
      </c>
      <c r="G573" s="112">
        <v>500</v>
      </c>
      <c r="H573" s="109"/>
    </row>
    <row r="574" spans="2:8" ht="15" customHeight="1">
      <c r="B574" s="110" t="s">
        <v>1403</v>
      </c>
      <c r="C574" s="110" t="s">
        <v>271</v>
      </c>
      <c r="D574" s="111" t="s">
        <v>1401</v>
      </c>
      <c r="E574" s="110" t="s">
        <v>1965</v>
      </c>
      <c r="F574" s="112">
        <f t="shared" si="53"/>
        <v>1103</v>
      </c>
      <c r="G574" s="112">
        <v>1345</v>
      </c>
      <c r="H574" s="109"/>
    </row>
    <row r="575" spans="2:8" ht="15" customHeight="1">
      <c r="B575" s="110" t="s">
        <v>1404</v>
      </c>
      <c r="C575" s="110" t="s">
        <v>228</v>
      </c>
      <c r="D575" s="111" t="s">
        <v>1401</v>
      </c>
      <c r="E575" s="110" t="s">
        <v>1966</v>
      </c>
      <c r="F575" s="112">
        <f t="shared" si="53"/>
        <v>1091</v>
      </c>
      <c r="G575" s="112">
        <v>1330</v>
      </c>
      <c r="H575" s="109"/>
    </row>
    <row r="576" spans="2:8" ht="15" customHeight="1">
      <c r="B576" s="110" t="s">
        <v>1405</v>
      </c>
      <c r="C576" s="110" t="s">
        <v>269</v>
      </c>
      <c r="D576" s="111" t="s">
        <v>1401</v>
      </c>
      <c r="E576" s="110" t="s">
        <v>1967</v>
      </c>
      <c r="F576" s="112">
        <f t="shared" si="53"/>
        <v>2493</v>
      </c>
      <c r="G576" s="112">
        <v>3040</v>
      </c>
      <c r="H576" s="109"/>
    </row>
    <row r="577" spans="2:8" ht="15" customHeight="1">
      <c r="B577" s="110" t="s">
        <v>1406</v>
      </c>
      <c r="C577" s="110" t="s">
        <v>19</v>
      </c>
      <c r="D577" s="111" t="s">
        <v>1401</v>
      </c>
      <c r="E577" s="110" t="s">
        <v>1968</v>
      </c>
      <c r="F577" s="112">
        <f t="shared" si="53"/>
        <v>431</v>
      </c>
      <c r="G577" s="112">
        <v>525</v>
      </c>
      <c r="H577" s="109"/>
    </row>
    <row r="578" spans="2:8" ht="15" customHeight="1">
      <c r="B578" s="110" t="s">
        <v>2169</v>
      </c>
      <c r="C578" s="110" t="s">
        <v>2165</v>
      </c>
      <c r="D578" s="111" t="s">
        <v>1401</v>
      </c>
      <c r="E578" s="110" t="s">
        <v>2170</v>
      </c>
      <c r="F578" s="112">
        <f t="shared" ref="F578" si="54">ROUND(G578*0.82,0)</f>
        <v>947</v>
      </c>
      <c r="G578" s="112">
        <v>1155</v>
      </c>
      <c r="H578" s="115" t="s">
        <v>2451</v>
      </c>
    </row>
    <row r="579" spans="2:8" ht="15" customHeight="1">
      <c r="B579" s="110" t="s">
        <v>1407</v>
      </c>
      <c r="C579" s="110" t="s">
        <v>26</v>
      </c>
      <c r="D579" s="111" t="s">
        <v>1401</v>
      </c>
      <c r="E579" s="110" t="s">
        <v>1969</v>
      </c>
      <c r="F579" s="112">
        <f t="shared" si="53"/>
        <v>789</v>
      </c>
      <c r="G579" s="112">
        <v>962</v>
      </c>
      <c r="H579" s="109"/>
    </row>
    <row r="580" spans="2:8" ht="15" customHeight="1">
      <c r="B580" s="110" t="s">
        <v>1408</v>
      </c>
      <c r="C580" s="110" t="s">
        <v>34</v>
      </c>
      <c r="D580" s="111" t="s">
        <v>1401</v>
      </c>
      <c r="E580" s="110" t="s">
        <v>1970</v>
      </c>
      <c r="F580" s="112">
        <f t="shared" si="53"/>
        <v>1036</v>
      </c>
      <c r="G580" s="112">
        <v>1264</v>
      </c>
      <c r="H580" s="109"/>
    </row>
    <row r="581" spans="2:8" ht="15" customHeight="1">
      <c r="B581" s="110" t="s">
        <v>1409</v>
      </c>
      <c r="C581" s="110" t="s">
        <v>270</v>
      </c>
      <c r="D581" s="111" t="s">
        <v>1401</v>
      </c>
      <c r="E581" s="110" t="s">
        <v>1971</v>
      </c>
      <c r="F581" s="112">
        <f t="shared" si="53"/>
        <v>3087</v>
      </c>
      <c r="G581" s="112">
        <v>3765</v>
      </c>
      <c r="H581" s="109"/>
    </row>
    <row r="582" spans="2:8" ht="15" customHeight="1">
      <c r="B582" s="110" t="s">
        <v>1410</v>
      </c>
      <c r="C582" s="110" t="s">
        <v>20</v>
      </c>
      <c r="D582" s="111" t="s">
        <v>1401</v>
      </c>
      <c r="E582" s="110" t="s">
        <v>1972</v>
      </c>
      <c r="F582" s="112">
        <f t="shared" si="53"/>
        <v>623</v>
      </c>
      <c r="G582" s="112">
        <v>760</v>
      </c>
      <c r="H582" s="109"/>
    </row>
    <row r="583" spans="2:8" ht="15" customHeight="1">
      <c r="B583" s="110" t="s">
        <v>2171</v>
      </c>
      <c r="C583" s="110" t="s">
        <v>2166</v>
      </c>
      <c r="D583" s="111" t="s">
        <v>1401</v>
      </c>
      <c r="E583" s="110" t="s">
        <v>2172</v>
      </c>
      <c r="F583" s="112">
        <f t="shared" si="53"/>
        <v>1045</v>
      </c>
      <c r="G583" s="112">
        <v>1274</v>
      </c>
      <c r="H583" s="115" t="s">
        <v>2451</v>
      </c>
    </row>
    <row r="584" spans="2:8" ht="15" customHeight="1">
      <c r="B584" s="110" t="s">
        <v>1411</v>
      </c>
      <c r="C584" s="110" t="s">
        <v>229</v>
      </c>
      <c r="D584" s="111" t="s">
        <v>1401</v>
      </c>
      <c r="E584" s="110" t="s">
        <v>1973</v>
      </c>
      <c r="F584" s="112">
        <f t="shared" si="53"/>
        <v>1378</v>
      </c>
      <c r="G584" s="112">
        <v>1680</v>
      </c>
      <c r="H584" s="109"/>
    </row>
    <row r="585" spans="2:8" ht="15" customHeight="1">
      <c r="B585" s="110" t="s">
        <v>1412</v>
      </c>
      <c r="C585" s="110" t="s">
        <v>21</v>
      </c>
      <c r="D585" s="111" t="s">
        <v>1401</v>
      </c>
      <c r="E585" s="110" t="s">
        <v>1974</v>
      </c>
      <c r="F585" s="112">
        <f t="shared" si="53"/>
        <v>923</v>
      </c>
      <c r="G585" s="112">
        <v>1125</v>
      </c>
      <c r="H585" s="109"/>
    </row>
    <row r="586" spans="2:8" ht="15" customHeight="1">
      <c r="B586" s="110" t="s">
        <v>2173</v>
      </c>
      <c r="C586" s="110" t="s">
        <v>2167</v>
      </c>
      <c r="D586" s="111" t="s">
        <v>1401</v>
      </c>
      <c r="E586" s="110" t="s">
        <v>2174</v>
      </c>
      <c r="F586" s="112">
        <f t="shared" ref="F586" si="55">ROUND(G586*0.82,0)</f>
        <v>1492</v>
      </c>
      <c r="G586" s="112">
        <v>1819</v>
      </c>
      <c r="H586" s="115" t="s">
        <v>2451</v>
      </c>
    </row>
    <row r="587" spans="2:8" ht="15" customHeight="1">
      <c r="B587" s="110" t="s">
        <v>1413</v>
      </c>
      <c r="C587" s="110" t="s">
        <v>17</v>
      </c>
      <c r="D587" s="111" t="s">
        <v>1401</v>
      </c>
      <c r="E587" s="110" t="s">
        <v>1975</v>
      </c>
      <c r="F587" s="112">
        <f t="shared" si="53"/>
        <v>1287</v>
      </c>
      <c r="G587" s="112">
        <v>1570</v>
      </c>
      <c r="H587" s="108"/>
    </row>
    <row r="588" spans="2:8" ht="15" customHeight="1">
      <c r="B588" s="110" t="s">
        <v>1414</v>
      </c>
      <c r="C588" s="110" t="s">
        <v>22</v>
      </c>
      <c r="D588" s="111" t="s">
        <v>1401</v>
      </c>
      <c r="E588" s="110" t="s">
        <v>1976</v>
      </c>
      <c r="F588" s="112">
        <f t="shared" si="53"/>
        <v>1189</v>
      </c>
      <c r="G588" s="112">
        <v>1450</v>
      </c>
      <c r="H588" s="108"/>
    </row>
    <row r="589" spans="2:8" ht="15" customHeight="1">
      <c r="B589" s="110" t="s">
        <v>1415</v>
      </c>
      <c r="C589" s="110" t="s">
        <v>23</v>
      </c>
      <c r="D589" s="111" t="s">
        <v>1401</v>
      </c>
      <c r="E589" s="110" t="s">
        <v>1977</v>
      </c>
      <c r="F589" s="112">
        <f t="shared" si="53"/>
        <v>1402</v>
      </c>
      <c r="G589" s="112">
        <v>1710</v>
      </c>
      <c r="H589" s="108"/>
    </row>
    <row r="590" spans="2:8" ht="15" customHeight="1">
      <c r="B590" s="110" t="s">
        <v>2175</v>
      </c>
      <c r="C590" s="110" t="s">
        <v>2168</v>
      </c>
      <c r="D590" s="111" t="s">
        <v>1401</v>
      </c>
      <c r="E590" s="110" t="s">
        <v>2176</v>
      </c>
      <c r="F590" s="112">
        <f t="shared" si="53"/>
        <v>1674</v>
      </c>
      <c r="G590" s="112">
        <v>2042</v>
      </c>
      <c r="H590" s="115" t="s">
        <v>2451</v>
      </c>
    </row>
    <row r="591" spans="2:8" ht="15" customHeight="1">
      <c r="B591" s="110" t="s">
        <v>1416</v>
      </c>
      <c r="C591" s="110" t="s">
        <v>18</v>
      </c>
      <c r="D591" s="111" t="s">
        <v>1401</v>
      </c>
      <c r="E591" s="110" t="s">
        <v>1978</v>
      </c>
      <c r="F591" s="112">
        <f t="shared" si="53"/>
        <v>1674</v>
      </c>
      <c r="G591" s="112">
        <v>2042</v>
      </c>
      <c r="H591" s="108"/>
    </row>
    <row r="592" spans="2:8" ht="15" customHeight="1">
      <c r="B592" s="110" t="s">
        <v>1417</v>
      </c>
      <c r="C592" s="110" t="s">
        <v>25</v>
      </c>
      <c r="D592" s="111" t="s">
        <v>1401</v>
      </c>
      <c r="E592" s="110" t="s">
        <v>1979</v>
      </c>
      <c r="F592" s="112">
        <f t="shared" si="53"/>
        <v>2157</v>
      </c>
      <c r="G592" s="112">
        <v>2630</v>
      </c>
      <c r="H592" s="108"/>
    </row>
    <row r="593" spans="2:8" ht="15" customHeight="1">
      <c r="B593" s="110" t="s">
        <v>2918</v>
      </c>
      <c r="C593" s="110" t="s">
        <v>2919</v>
      </c>
      <c r="D593" s="111" t="s">
        <v>1401</v>
      </c>
      <c r="E593" s="110" t="s">
        <v>2930</v>
      </c>
      <c r="F593" s="112">
        <f t="shared" ref="F593" si="56">ROUND(G593*0.82,0)</f>
        <v>7822</v>
      </c>
      <c r="G593" s="112">
        <v>9539</v>
      </c>
      <c r="H593" s="115" t="s">
        <v>2451</v>
      </c>
    </row>
    <row r="594" spans="2:8" ht="15" customHeight="1">
      <c r="B594" s="110" t="s">
        <v>1418</v>
      </c>
      <c r="C594" s="110" t="s">
        <v>12</v>
      </c>
      <c r="D594" s="111" t="s">
        <v>1401</v>
      </c>
      <c r="E594" s="110" t="s">
        <v>1980</v>
      </c>
      <c r="F594" s="112">
        <f t="shared" si="53"/>
        <v>8977</v>
      </c>
      <c r="G594" s="112">
        <v>10947</v>
      </c>
      <c r="H594" s="109"/>
    </row>
    <row r="595" spans="2:8" ht="15" customHeight="1">
      <c r="B595" s="110" t="s">
        <v>1419</v>
      </c>
      <c r="C595" s="110" t="s">
        <v>14</v>
      </c>
      <c r="D595" s="111" t="s">
        <v>1401</v>
      </c>
      <c r="E595" s="110" t="s">
        <v>1981</v>
      </c>
      <c r="F595" s="112">
        <f t="shared" si="53"/>
        <v>11722</v>
      </c>
      <c r="G595" s="112">
        <v>14295</v>
      </c>
      <c r="H595" s="109"/>
    </row>
    <row r="596" spans="2:8" ht="15" customHeight="1">
      <c r="B596" s="110" t="s">
        <v>1420</v>
      </c>
      <c r="C596" s="110" t="s">
        <v>472</v>
      </c>
      <c r="D596" s="111" t="s">
        <v>1401</v>
      </c>
      <c r="E596" s="110" t="s">
        <v>1982</v>
      </c>
      <c r="F596" s="112">
        <f t="shared" si="53"/>
        <v>2462</v>
      </c>
      <c r="G596" s="112">
        <v>3003</v>
      </c>
      <c r="H596" s="109"/>
    </row>
    <row r="597" spans="2:8" ht="15" customHeight="1">
      <c r="B597" s="110" t="s">
        <v>1421</v>
      </c>
      <c r="C597" s="110" t="s">
        <v>589</v>
      </c>
      <c r="D597" s="111" t="s">
        <v>1401</v>
      </c>
      <c r="E597" s="110" t="s">
        <v>1983</v>
      </c>
      <c r="F597" s="112">
        <f t="shared" si="53"/>
        <v>1914</v>
      </c>
      <c r="G597" s="112">
        <v>2334</v>
      </c>
      <c r="H597" s="109"/>
    </row>
    <row r="598" spans="2:8" ht="15" customHeight="1">
      <c r="B598" s="110" t="s">
        <v>1422</v>
      </c>
      <c r="C598" s="110" t="s">
        <v>5</v>
      </c>
      <c r="D598" s="111" t="s">
        <v>1401</v>
      </c>
      <c r="E598" s="110" t="s">
        <v>1984</v>
      </c>
      <c r="F598" s="112">
        <f t="shared" si="53"/>
        <v>2116</v>
      </c>
      <c r="G598" s="112">
        <v>2580</v>
      </c>
      <c r="H598" s="109"/>
    </row>
    <row r="599" spans="2:8" ht="15" customHeight="1">
      <c r="B599" s="110" t="s">
        <v>1423</v>
      </c>
      <c r="C599" s="110" t="s">
        <v>588</v>
      </c>
      <c r="D599" s="111" t="s">
        <v>1401</v>
      </c>
      <c r="E599" s="110" t="s">
        <v>1985</v>
      </c>
      <c r="F599" s="112">
        <f t="shared" si="53"/>
        <v>1513</v>
      </c>
      <c r="G599" s="112">
        <v>1845</v>
      </c>
      <c r="H599" s="109"/>
    </row>
    <row r="600" spans="2:8" ht="15" customHeight="1">
      <c r="B600" s="110" t="s">
        <v>1424</v>
      </c>
      <c r="C600" s="110" t="s">
        <v>475</v>
      </c>
      <c r="D600" s="111" t="s">
        <v>1401</v>
      </c>
      <c r="E600" s="110" t="s">
        <v>1986</v>
      </c>
      <c r="F600" s="112">
        <f t="shared" si="53"/>
        <v>2684</v>
      </c>
      <c r="G600" s="112">
        <v>3273</v>
      </c>
      <c r="H600" s="109"/>
    </row>
    <row r="601" spans="2:8" ht="15" customHeight="1">
      <c r="B601" s="110" t="s">
        <v>1425</v>
      </c>
      <c r="C601" s="110" t="s">
        <v>590</v>
      </c>
      <c r="D601" s="111" t="s">
        <v>1401</v>
      </c>
      <c r="E601" s="110" t="s">
        <v>1987</v>
      </c>
      <c r="F601" s="112">
        <f t="shared" si="53"/>
        <v>2038</v>
      </c>
      <c r="G601" s="112">
        <v>2485</v>
      </c>
      <c r="H601" s="109"/>
    </row>
    <row r="602" spans="2:8" ht="15" customHeight="1">
      <c r="B602" s="110" t="s">
        <v>1426</v>
      </c>
      <c r="C602" s="110" t="s">
        <v>6</v>
      </c>
      <c r="D602" s="111" t="s">
        <v>1401</v>
      </c>
      <c r="E602" s="110" t="s">
        <v>1988</v>
      </c>
      <c r="F602" s="112">
        <f t="shared" si="53"/>
        <v>2231</v>
      </c>
      <c r="G602" s="112">
        <v>2721</v>
      </c>
      <c r="H602" s="109"/>
    </row>
    <row r="603" spans="2:8" ht="15" customHeight="1">
      <c r="B603" s="110" t="s">
        <v>1427</v>
      </c>
      <c r="C603" s="110" t="s">
        <v>222</v>
      </c>
      <c r="D603" s="111" t="s">
        <v>1401</v>
      </c>
      <c r="E603" s="110" t="s">
        <v>1989</v>
      </c>
      <c r="F603" s="112">
        <f t="shared" si="53"/>
        <v>1908</v>
      </c>
      <c r="G603" s="112">
        <v>2327</v>
      </c>
      <c r="H603" s="109"/>
    </row>
    <row r="604" spans="2:8" ht="15" customHeight="1">
      <c r="B604" s="110" t="s">
        <v>1428</v>
      </c>
      <c r="C604" s="110" t="s">
        <v>2384</v>
      </c>
      <c r="D604" s="111" t="s">
        <v>1401</v>
      </c>
      <c r="E604" s="110" t="s">
        <v>2386</v>
      </c>
      <c r="F604" s="112">
        <f t="shared" si="53"/>
        <v>4767</v>
      </c>
      <c r="G604" s="112">
        <v>5813</v>
      </c>
      <c r="H604" s="109"/>
    </row>
    <row r="605" spans="2:8" ht="15" customHeight="1">
      <c r="B605" s="110" t="s">
        <v>1429</v>
      </c>
      <c r="C605" s="110" t="s">
        <v>2383</v>
      </c>
      <c r="D605" s="111" t="s">
        <v>1401</v>
      </c>
      <c r="E605" s="110" t="s">
        <v>2932</v>
      </c>
      <c r="F605" s="112">
        <f t="shared" si="53"/>
        <v>3518</v>
      </c>
      <c r="G605" s="112">
        <v>4290</v>
      </c>
      <c r="H605" s="109"/>
    </row>
    <row r="606" spans="2:8" ht="15" customHeight="1">
      <c r="B606" s="110" t="s">
        <v>1430</v>
      </c>
      <c r="C606" s="110" t="s">
        <v>8</v>
      </c>
      <c r="D606" s="111" t="s">
        <v>1401</v>
      </c>
      <c r="E606" s="110" t="s">
        <v>1990</v>
      </c>
      <c r="F606" s="112">
        <f t="shared" si="53"/>
        <v>3075</v>
      </c>
      <c r="G606" s="112">
        <v>3750</v>
      </c>
      <c r="H606" s="109"/>
    </row>
    <row r="607" spans="2:8" ht="15" customHeight="1">
      <c r="B607" s="110" t="s">
        <v>1431</v>
      </c>
      <c r="C607" s="110" t="s">
        <v>223</v>
      </c>
      <c r="D607" s="111" t="s">
        <v>1401</v>
      </c>
      <c r="E607" s="110" t="s">
        <v>1991</v>
      </c>
      <c r="F607" s="112">
        <f t="shared" si="53"/>
        <v>2775</v>
      </c>
      <c r="G607" s="112">
        <v>3384</v>
      </c>
      <c r="H607" s="109"/>
    </row>
    <row r="608" spans="2:8" ht="15" customHeight="1">
      <c r="B608" s="110" t="s">
        <v>1432</v>
      </c>
      <c r="C608" s="110" t="s">
        <v>10</v>
      </c>
      <c r="D608" s="111" t="s">
        <v>1401</v>
      </c>
      <c r="E608" s="110" t="s">
        <v>1992</v>
      </c>
      <c r="F608" s="112">
        <f t="shared" si="53"/>
        <v>4767</v>
      </c>
      <c r="G608" s="112">
        <v>5813</v>
      </c>
      <c r="H608" s="108"/>
    </row>
    <row r="609" spans="2:8" ht="15" customHeight="1">
      <c r="B609" s="110" t="s">
        <v>1433</v>
      </c>
      <c r="C609" s="110" t="s">
        <v>478</v>
      </c>
      <c r="D609" s="111" t="s">
        <v>1401</v>
      </c>
      <c r="E609" s="110" t="s">
        <v>1993</v>
      </c>
      <c r="F609" s="112">
        <f t="shared" si="53"/>
        <v>3518</v>
      </c>
      <c r="G609" s="112">
        <v>4290</v>
      </c>
      <c r="H609" s="109"/>
    </row>
    <row r="610" spans="2:8" ht="15" customHeight="1">
      <c r="B610" s="110" t="s">
        <v>1434</v>
      </c>
      <c r="C610" s="110" t="s">
        <v>591</v>
      </c>
      <c r="D610" s="111" t="s">
        <v>1401</v>
      </c>
      <c r="E610" s="110" t="s">
        <v>1994</v>
      </c>
      <c r="F610" s="112">
        <f t="shared" si="53"/>
        <v>2775</v>
      </c>
      <c r="G610" s="112">
        <v>3384</v>
      </c>
      <c r="H610" s="109"/>
    </row>
    <row r="611" spans="2:8" ht="15" customHeight="1">
      <c r="B611" s="110" t="s">
        <v>1435</v>
      </c>
      <c r="C611" s="110" t="s">
        <v>9</v>
      </c>
      <c r="D611" s="111" t="s">
        <v>1401</v>
      </c>
      <c r="E611" s="110" t="s">
        <v>1995</v>
      </c>
      <c r="F611" s="112">
        <f t="shared" si="53"/>
        <v>3150</v>
      </c>
      <c r="G611" s="112">
        <v>3841</v>
      </c>
      <c r="H611" s="109"/>
    </row>
    <row r="612" spans="2:8" ht="15" customHeight="1">
      <c r="B612" s="110" t="s">
        <v>1436</v>
      </c>
      <c r="C612" s="110" t="s">
        <v>224</v>
      </c>
      <c r="D612" s="111" t="s">
        <v>1401</v>
      </c>
      <c r="E612" s="110" t="s">
        <v>1996</v>
      </c>
      <c r="F612" s="112">
        <f t="shared" si="53"/>
        <v>2775</v>
      </c>
      <c r="G612" s="112">
        <v>3384</v>
      </c>
      <c r="H612" s="109"/>
    </row>
    <row r="613" spans="2:8" ht="15" customHeight="1">
      <c r="B613" s="110" t="s">
        <v>2184</v>
      </c>
      <c r="C613" s="110" t="s">
        <v>2183</v>
      </c>
      <c r="D613" s="111" t="s">
        <v>1401</v>
      </c>
      <c r="E613" s="110" t="s">
        <v>2185</v>
      </c>
      <c r="F613" s="112">
        <f t="shared" ref="F613" si="57">ROUND(G613*0.82,0)</f>
        <v>5639</v>
      </c>
      <c r="G613" s="112">
        <v>6877</v>
      </c>
      <c r="H613" s="115" t="s">
        <v>2451</v>
      </c>
    </row>
    <row r="614" spans="2:8" ht="15" customHeight="1">
      <c r="B614" s="110" t="s">
        <v>2367</v>
      </c>
      <c r="C614" s="110" t="s">
        <v>2368</v>
      </c>
      <c r="D614" s="111" t="s">
        <v>1401</v>
      </c>
      <c r="E614" s="110" t="s">
        <v>2371</v>
      </c>
      <c r="F614" s="112">
        <f t="shared" ref="F614" si="58">ROUND(G614*0.82,0)</f>
        <v>6280</v>
      </c>
      <c r="G614" s="112">
        <v>7658</v>
      </c>
      <c r="H614" s="115" t="s">
        <v>2451</v>
      </c>
    </row>
    <row r="615" spans="2:8" ht="15" customHeight="1">
      <c r="B615" s="110" t="s">
        <v>1437</v>
      </c>
      <c r="C615" s="110" t="s">
        <v>11</v>
      </c>
      <c r="D615" s="111" t="s">
        <v>1401</v>
      </c>
      <c r="E615" s="110" t="s">
        <v>2929</v>
      </c>
      <c r="F615" s="130">
        <f t="shared" ref="F615:F683" si="59">ROUND(G615*0.82,0)</f>
        <v>7553</v>
      </c>
      <c r="G615" s="130">
        <v>9211</v>
      </c>
      <c r="H615" s="109"/>
    </row>
    <row r="616" spans="2:8" ht="15" customHeight="1">
      <c r="B616" s="110" t="s">
        <v>1438</v>
      </c>
      <c r="C616" s="110" t="s">
        <v>481</v>
      </c>
      <c r="D616" s="111" t="s">
        <v>1401</v>
      </c>
      <c r="E616" s="110" t="s">
        <v>1997</v>
      </c>
      <c r="F616" s="112">
        <f t="shared" si="59"/>
        <v>5511</v>
      </c>
      <c r="G616" s="112">
        <v>6721</v>
      </c>
      <c r="H616" s="109"/>
    </row>
    <row r="617" spans="2:8" ht="15" customHeight="1">
      <c r="B617" s="110" t="s">
        <v>1439</v>
      </c>
      <c r="C617" s="110" t="s">
        <v>13</v>
      </c>
      <c r="D617" s="111" t="s">
        <v>1401</v>
      </c>
      <c r="E617" s="110" t="s">
        <v>1998</v>
      </c>
      <c r="F617" s="112">
        <f t="shared" si="59"/>
        <v>8691</v>
      </c>
      <c r="G617" s="112">
        <v>10599</v>
      </c>
      <c r="H617" s="109"/>
    </row>
    <row r="618" spans="2:8" ht="15" customHeight="1">
      <c r="B618" s="110" t="s">
        <v>1440</v>
      </c>
      <c r="C618" s="110" t="s">
        <v>230</v>
      </c>
      <c r="D618" s="111" t="s">
        <v>1401</v>
      </c>
      <c r="E618" s="110" t="s">
        <v>1999</v>
      </c>
      <c r="F618" s="112">
        <f t="shared" si="59"/>
        <v>8317</v>
      </c>
      <c r="G618" s="112">
        <v>10143</v>
      </c>
      <c r="H618" s="109"/>
    </row>
    <row r="619" spans="2:8" ht="15" customHeight="1">
      <c r="B619" s="110" t="s">
        <v>1441</v>
      </c>
      <c r="C619" s="110" t="s">
        <v>16</v>
      </c>
      <c r="D619" s="111" t="s">
        <v>1401</v>
      </c>
      <c r="E619" s="110" t="s">
        <v>2000</v>
      </c>
      <c r="F619" s="112">
        <f t="shared" si="59"/>
        <v>5223</v>
      </c>
      <c r="G619" s="112">
        <v>6370</v>
      </c>
      <c r="H619" s="109"/>
    </row>
    <row r="620" spans="2:8" ht="15" customHeight="1">
      <c r="B620" s="110" t="s">
        <v>1442</v>
      </c>
      <c r="C620" s="110" t="s">
        <v>290</v>
      </c>
      <c r="D620" s="111" t="s">
        <v>1401</v>
      </c>
      <c r="E620" s="110" t="s">
        <v>2001</v>
      </c>
      <c r="F620" s="112">
        <f t="shared" si="59"/>
        <v>1157</v>
      </c>
      <c r="G620" s="112">
        <v>1411</v>
      </c>
      <c r="H620" s="108"/>
    </row>
    <row r="621" spans="2:8" ht="15" customHeight="1">
      <c r="B621" s="110" t="s">
        <v>1443</v>
      </c>
      <c r="C621" s="110" t="s">
        <v>32</v>
      </c>
      <c r="D621" s="111" t="s">
        <v>1401</v>
      </c>
      <c r="E621" s="110" t="s">
        <v>2002</v>
      </c>
      <c r="F621" s="112">
        <f t="shared" si="59"/>
        <v>2086</v>
      </c>
      <c r="G621" s="112">
        <v>2544</v>
      </c>
      <c r="H621" s="109"/>
    </row>
    <row r="622" spans="2:8" ht="15" customHeight="1">
      <c r="B622" s="110" t="s">
        <v>1444</v>
      </c>
      <c r="C622" s="110" t="s">
        <v>226</v>
      </c>
      <c r="D622" s="111" t="s">
        <v>1401</v>
      </c>
      <c r="E622" s="110" t="s">
        <v>2003</v>
      </c>
      <c r="F622" s="112">
        <f t="shared" si="59"/>
        <v>1925</v>
      </c>
      <c r="G622" s="112">
        <v>2347</v>
      </c>
      <c r="H622" s="109"/>
    </row>
    <row r="623" spans="2:8" ht="15" customHeight="1">
      <c r="B623" s="110" t="s">
        <v>1445</v>
      </c>
      <c r="C623" s="110" t="s">
        <v>225</v>
      </c>
      <c r="D623" s="111" t="s">
        <v>1401</v>
      </c>
      <c r="E623" s="110" t="s">
        <v>2004</v>
      </c>
      <c r="F623" s="112">
        <f t="shared" si="59"/>
        <v>2019</v>
      </c>
      <c r="G623" s="112">
        <v>2462</v>
      </c>
      <c r="H623" s="109"/>
    </row>
    <row r="624" spans="2:8" ht="15" customHeight="1">
      <c r="B624" s="110" t="s">
        <v>1446</v>
      </c>
      <c r="C624" s="110" t="s">
        <v>15</v>
      </c>
      <c r="D624" s="111" t="s">
        <v>1401</v>
      </c>
      <c r="E624" s="110" t="s">
        <v>2005</v>
      </c>
      <c r="F624" s="112">
        <f t="shared" si="59"/>
        <v>4271</v>
      </c>
      <c r="G624" s="112">
        <v>5208</v>
      </c>
      <c r="H624" s="109"/>
    </row>
    <row r="625" spans="2:8" ht="15" customHeight="1">
      <c r="B625" s="110" t="s">
        <v>1447</v>
      </c>
      <c r="C625" s="110" t="s">
        <v>33</v>
      </c>
      <c r="D625" s="111" t="s">
        <v>1401</v>
      </c>
      <c r="E625" s="110" t="s">
        <v>2006</v>
      </c>
      <c r="F625" s="112">
        <f t="shared" si="59"/>
        <v>3104</v>
      </c>
      <c r="G625" s="112">
        <v>3785</v>
      </c>
      <c r="H625" s="109"/>
    </row>
    <row r="626" spans="2:8" ht="15" customHeight="1">
      <c r="B626" s="110" t="s">
        <v>1448</v>
      </c>
      <c r="C626" s="110" t="s">
        <v>227</v>
      </c>
      <c r="D626" s="111" t="s">
        <v>1401</v>
      </c>
      <c r="E626" s="110" t="s">
        <v>2007</v>
      </c>
      <c r="F626" s="112">
        <f t="shared" si="59"/>
        <v>2665</v>
      </c>
      <c r="G626" s="112">
        <v>3250</v>
      </c>
      <c r="H626" s="109"/>
    </row>
    <row r="627" spans="2:8" ht="15" customHeight="1">
      <c r="B627" s="110" t="s">
        <v>2746</v>
      </c>
      <c r="C627" s="110" t="s">
        <v>2747</v>
      </c>
      <c r="D627" s="111" t="s">
        <v>1401</v>
      </c>
      <c r="E627" s="110" t="s">
        <v>2748</v>
      </c>
      <c r="F627" s="112">
        <f t="shared" ref="F627:F628" si="60">ROUND(G627*0.82,0)</f>
        <v>768</v>
      </c>
      <c r="G627" s="112">
        <v>936</v>
      </c>
      <c r="H627" s="115" t="s">
        <v>2451</v>
      </c>
    </row>
    <row r="628" spans="2:8" ht="15" customHeight="1">
      <c r="B628" s="110" t="s">
        <v>2965</v>
      </c>
      <c r="C628" s="110" t="s">
        <v>2963</v>
      </c>
      <c r="D628" s="111" t="s">
        <v>1401</v>
      </c>
      <c r="E628" s="110" t="s">
        <v>2966</v>
      </c>
      <c r="F628" s="112">
        <f t="shared" si="60"/>
        <v>5953</v>
      </c>
      <c r="G628" s="112">
        <v>7260</v>
      </c>
      <c r="H628" s="115" t="s">
        <v>2451</v>
      </c>
    </row>
    <row r="629" spans="2:8" ht="15" customHeight="1">
      <c r="B629" s="110" t="s">
        <v>2382</v>
      </c>
      <c r="C629" s="110" t="s">
        <v>2380</v>
      </c>
      <c r="D629" s="111" t="s">
        <v>1401</v>
      </c>
      <c r="E629" s="110" t="s">
        <v>2967</v>
      </c>
      <c r="F629" s="112">
        <f t="shared" ref="F629" si="61">ROUND(G629*0.82,0)</f>
        <v>7319</v>
      </c>
      <c r="G629" s="112">
        <v>8925</v>
      </c>
      <c r="H629" s="115"/>
    </row>
    <row r="630" spans="2:8" ht="15" customHeight="1">
      <c r="B630" s="110" t="s">
        <v>1449</v>
      </c>
      <c r="C630" s="110" t="s">
        <v>261</v>
      </c>
      <c r="D630" s="111" t="s">
        <v>1450</v>
      </c>
      <c r="E630" s="110" t="s">
        <v>2008</v>
      </c>
      <c r="F630" s="112">
        <f t="shared" ref="F630:F635" si="62">G630</f>
        <v>521</v>
      </c>
      <c r="G630" s="112">
        <v>521</v>
      </c>
      <c r="H630" s="116" t="s">
        <v>2452</v>
      </c>
    </row>
    <row r="631" spans="2:8" ht="15" customHeight="1">
      <c r="B631" s="110" t="s">
        <v>1451</v>
      </c>
      <c r="C631" s="110" t="s">
        <v>321</v>
      </c>
      <c r="D631" s="111" t="s">
        <v>1450</v>
      </c>
      <c r="E631" s="110" t="s">
        <v>2009</v>
      </c>
      <c r="F631" s="112">
        <f t="shared" si="62"/>
        <v>1937</v>
      </c>
      <c r="G631" s="112">
        <v>1937</v>
      </c>
      <c r="H631" s="116" t="s">
        <v>2452</v>
      </c>
    </row>
    <row r="632" spans="2:8" ht="15" customHeight="1">
      <c r="B632" s="110" t="s">
        <v>1452</v>
      </c>
      <c r="C632" s="110" t="s">
        <v>320</v>
      </c>
      <c r="D632" s="111" t="s">
        <v>1450</v>
      </c>
      <c r="E632" s="110" t="s">
        <v>2010</v>
      </c>
      <c r="F632" s="112">
        <f t="shared" si="62"/>
        <v>3168</v>
      </c>
      <c r="G632" s="112">
        <v>3168</v>
      </c>
      <c r="H632" s="116" t="s">
        <v>2452</v>
      </c>
    </row>
    <row r="633" spans="2:8" ht="15" customHeight="1">
      <c r="B633" s="110" t="s">
        <v>1453</v>
      </c>
      <c r="C633" s="110" t="s">
        <v>262</v>
      </c>
      <c r="D633" s="111" t="s">
        <v>1450</v>
      </c>
      <c r="E633" s="110" t="s">
        <v>2011</v>
      </c>
      <c r="F633" s="112">
        <f t="shared" si="62"/>
        <v>814</v>
      </c>
      <c r="G633" s="112">
        <v>814</v>
      </c>
      <c r="H633" s="116" t="s">
        <v>2452</v>
      </c>
    </row>
    <row r="634" spans="2:8" ht="15" customHeight="1">
      <c r="B634" s="110" t="s">
        <v>1454</v>
      </c>
      <c r="C634" s="110" t="s">
        <v>263</v>
      </c>
      <c r="D634" s="111" t="s">
        <v>1450</v>
      </c>
      <c r="E634" s="110" t="s">
        <v>2012</v>
      </c>
      <c r="F634" s="112">
        <f t="shared" si="62"/>
        <v>933</v>
      </c>
      <c r="G634" s="112">
        <v>933</v>
      </c>
      <c r="H634" s="116" t="s">
        <v>2452</v>
      </c>
    </row>
    <row r="635" spans="2:8" ht="15" customHeight="1">
      <c r="B635" s="110" t="s">
        <v>1455</v>
      </c>
      <c r="C635" s="110" t="s">
        <v>322</v>
      </c>
      <c r="D635" s="111" t="s">
        <v>1450</v>
      </c>
      <c r="E635" s="110" t="s">
        <v>1456</v>
      </c>
      <c r="F635" s="112">
        <f t="shared" si="62"/>
        <v>981</v>
      </c>
      <c r="G635" s="112">
        <v>981</v>
      </c>
      <c r="H635" s="116" t="s">
        <v>2452</v>
      </c>
    </row>
    <row r="636" spans="2:8" ht="15" customHeight="1">
      <c r="B636" s="110" t="s">
        <v>1457</v>
      </c>
      <c r="C636" s="110" t="s">
        <v>1458</v>
      </c>
      <c r="D636" s="111" t="s">
        <v>1459</v>
      </c>
      <c r="E636" s="110" t="s">
        <v>1460</v>
      </c>
      <c r="F636" s="112">
        <f t="shared" si="59"/>
        <v>1123</v>
      </c>
      <c r="G636" s="112">
        <v>1370</v>
      </c>
      <c r="H636" s="109"/>
    </row>
    <row r="637" spans="2:8" ht="15" customHeight="1">
      <c r="B637" s="110" t="s">
        <v>2857</v>
      </c>
      <c r="C637" s="110" t="s">
        <v>2847</v>
      </c>
      <c r="D637" s="111" t="s">
        <v>2346</v>
      </c>
      <c r="E637" s="110" t="s">
        <v>2858</v>
      </c>
      <c r="F637" s="112">
        <f t="shared" ref="F637:F645" si="63">ROUND(G637*0.82,0)</f>
        <v>20275</v>
      </c>
      <c r="G637" s="112">
        <v>24725</v>
      </c>
      <c r="H637" s="115" t="s">
        <v>2451</v>
      </c>
    </row>
    <row r="638" spans="2:8" ht="15" customHeight="1">
      <c r="B638" s="110" t="s">
        <v>2859</v>
      </c>
      <c r="C638" s="110" t="s">
        <v>2848</v>
      </c>
      <c r="D638" s="111" t="s">
        <v>2346</v>
      </c>
      <c r="E638" s="110" t="s">
        <v>2860</v>
      </c>
      <c r="F638" s="112">
        <f t="shared" si="63"/>
        <v>17907</v>
      </c>
      <c r="G638" s="112">
        <v>21838</v>
      </c>
      <c r="H638" s="115" t="s">
        <v>2451</v>
      </c>
    </row>
    <row r="639" spans="2:8" ht="15" customHeight="1">
      <c r="B639" s="110" t="s">
        <v>2861</v>
      </c>
      <c r="C639" s="110" t="s">
        <v>2849</v>
      </c>
      <c r="D639" s="111" t="s">
        <v>2346</v>
      </c>
      <c r="E639" s="110" t="s">
        <v>2862</v>
      </c>
      <c r="F639" s="112">
        <f t="shared" si="63"/>
        <v>18963</v>
      </c>
      <c r="G639" s="112">
        <v>23125</v>
      </c>
      <c r="H639" s="115" t="s">
        <v>2451</v>
      </c>
    </row>
    <row r="640" spans="2:8" ht="15" customHeight="1">
      <c r="B640" s="110" t="s">
        <v>3001</v>
      </c>
      <c r="C640" s="110" t="s">
        <v>2988</v>
      </c>
      <c r="D640" s="111" t="s">
        <v>2346</v>
      </c>
      <c r="E640" s="110" t="s">
        <v>3002</v>
      </c>
      <c r="F640" s="112">
        <f t="shared" ref="F640:F642" si="64">ROUND(G640*0.82,0)</f>
        <v>14719</v>
      </c>
      <c r="G640" s="112">
        <v>17950</v>
      </c>
      <c r="H640" s="115" t="s">
        <v>2451</v>
      </c>
    </row>
    <row r="641" spans="2:8" ht="15" customHeight="1">
      <c r="B641" s="110" t="s">
        <v>3003</v>
      </c>
      <c r="C641" s="110" t="s">
        <v>2989</v>
      </c>
      <c r="D641" s="111" t="s">
        <v>2346</v>
      </c>
      <c r="E641" s="110" t="s">
        <v>3004</v>
      </c>
      <c r="F641" s="112">
        <f t="shared" si="64"/>
        <v>13038</v>
      </c>
      <c r="G641" s="112">
        <v>15900</v>
      </c>
      <c r="H641" s="115" t="s">
        <v>2451</v>
      </c>
    </row>
    <row r="642" spans="2:8" ht="15" customHeight="1">
      <c r="B642" s="110" t="s">
        <v>3005</v>
      </c>
      <c r="C642" s="110" t="s">
        <v>2990</v>
      </c>
      <c r="D642" s="111" t="s">
        <v>2346</v>
      </c>
      <c r="E642" s="110" t="s">
        <v>3006</v>
      </c>
      <c r="F642" s="112">
        <f t="shared" si="64"/>
        <v>14022</v>
      </c>
      <c r="G642" s="112">
        <v>17100</v>
      </c>
      <c r="H642" s="115" t="s">
        <v>2451</v>
      </c>
    </row>
    <row r="643" spans="2:8" ht="15" customHeight="1">
      <c r="B643" s="110" t="s">
        <v>2863</v>
      </c>
      <c r="C643" s="110" t="s">
        <v>2850</v>
      </c>
      <c r="D643" s="111" t="s">
        <v>2346</v>
      </c>
      <c r="E643" s="110" t="s">
        <v>2864</v>
      </c>
      <c r="F643" s="112">
        <f t="shared" si="63"/>
        <v>3409</v>
      </c>
      <c r="G643" s="112">
        <v>4157</v>
      </c>
      <c r="H643" s="115" t="s">
        <v>2451</v>
      </c>
    </row>
    <row r="644" spans="2:8" ht="15" customHeight="1">
      <c r="B644" s="110" t="s">
        <v>2865</v>
      </c>
      <c r="C644" s="110" t="s">
        <v>2851</v>
      </c>
      <c r="D644" s="111" t="s">
        <v>2346</v>
      </c>
      <c r="E644" s="110" t="s">
        <v>2866</v>
      </c>
      <c r="F644" s="112">
        <f t="shared" si="63"/>
        <v>1201</v>
      </c>
      <c r="G644" s="112">
        <v>1465</v>
      </c>
      <c r="H644" s="115" t="s">
        <v>2451</v>
      </c>
    </row>
    <row r="645" spans="2:8" ht="15" customHeight="1">
      <c r="B645" s="110" t="s">
        <v>2867</v>
      </c>
      <c r="C645" s="110" t="s">
        <v>2852</v>
      </c>
      <c r="D645" s="111" t="s">
        <v>2346</v>
      </c>
      <c r="E645" s="110" t="s">
        <v>2868</v>
      </c>
      <c r="F645" s="112">
        <f t="shared" si="63"/>
        <v>1886</v>
      </c>
      <c r="G645" s="112">
        <v>2300</v>
      </c>
      <c r="H645" s="115" t="s">
        <v>2451</v>
      </c>
    </row>
    <row r="646" spans="2:8" ht="15" customHeight="1">
      <c r="B646" s="110" t="s">
        <v>3007</v>
      </c>
      <c r="C646" s="110" t="s">
        <v>2991</v>
      </c>
      <c r="D646" s="111" t="s">
        <v>2346</v>
      </c>
      <c r="E646" s="110" t="s">
        <v>3008</v>
      </c>
      <c r="F646" s="112">
        <f t="shared" ref="F646" si="65">ROUND(G646*0.82,0)</f>
        <v>2255</v>
      </c>
      <c r="G646" s="112">
        <v>2750</v>
      </c>
      <c r="H646" s="115" t="s">
        <v>2451</v>
      </c>
    </row>
    <row r="647" spans="2:8" ht="15" customHeight="1">
      <c r="B647" s="110" t="s">
        <v>1638</v>
      </c>
      <c r="C647" s="110" t="s">
        <v>1636</v>
      </c>
      <c r="D647" s="111" t="s">
        <v>2346</v>
      </c>
      <c r="E647" s="110" t="s">
        <v>2025</v>
      </c>
      <c r="F647" s="130">
        <f t="shared" ref="F647" si="66">ROUND(G647*0.82,0)</f>
        <v>16810</v>
      </c>
      <c r="G647" s="130">
        <v>20500</v>
      </c>
      <c r="H647" s="108"/>
    </row>
    <row r="648" spans="2:8" ht="15" customHeight="1">
      <c r="B648" s="110" t="s">
        <v>1461</v>
      </c>
      <c r="C648" s="110" t="s">
        <v>631</v>
      </c>
      <c r="D648" s="111" t="s">
        <v>2346</v>
      </c>
      <c r="E648" s="110" t="s">
        <v>2026</v>
      </c>
      <c r="F648" s="112">
        <f t="shared" si="59"/>
        <v>21956</v>
      </c>
      <c r="G648" s="112">
        <v>26775</v>
      </c>
      <c r="H648" s="108"/>
    </row>
    <row r="649" spans="2:8" ht="15" customHeight="1">
      <c r="B649" s="110" t="s">
        <v>2997</v>
      </c>
      <c r="C649" s="110" t="s">
        <v>2993</v>
      </c>
      <c r="D649" s="111" t="s">
        <v>2346</v>
      </c>
      <c r="E649" s="110" t="s">
        <v>2998</v>
      </c>
      <c r="F649" s="112">
        <f t="shared" ref="F649" si="67">ROUND(G649*0.82,0)</f>
        <v>21956</v>
      </c>
      <c r="G649" s="112">
        <v>26775</v>
      </c>
      <c r="H649" s="115" t="s">
        <v>2451</v>
      </c>
    </row>
    <row r="650" spans="2:8" ht="15" customHeight="1">
      <c r="B650" s="110" t="s">
        <v>1637</v>
      </c>
      <c r="C650" s="110" t="s">
        <v>630</v>
      </c>
      <c r="D650" s="111" t="s">
        <v>2346</v>
      </c>
      <c r="E650" s="110" t="s">
        <v>2027</v>
      </c>
      <c r="F650" s="112">
        <f t="shared" ref="F650" si="68">ROUND(G650*0.82,0)</f>
        <v>6848</v>
      </c>
      <c r="G650" s="112">
        <v>8351</v>
      </c>
      <c r="H650" s="108"/>
    </row>
    <row r="651" spans="2:8" ht="15" customHeight="1">
      <c r="B651" s="110" t="s">
        <v>2995</v>
      </c>
      <c r="C651" s="110" t="s">
        <v>2994</v>
      </c>
      <c r="D651" s="111" t="s">
        <v>2346</v>
      </c>
      <c r="E651" s="110" t="s">
        <v>2996</v>
      </c>
      <c r="F651" s="112">
        <f t="shared" ref="F651" si="69">ROUND(G651*0.82,0)</f>
        <v>10420</v>
      </c>
      <c r="G651" s="112">
        <v>12707</v>
      </c>
      <c r="H651" s="115" t="s">
        <v>2451</v>
      </c>
    </row>
    <row r="652" spans="2:8" ht="15" customHeight="1">
      <c r="B652" s="110" t="s">
        <v>1462</v>
      </c>
      <c r="C652" s="110" t="s">
        <v>628</v>
      </c>
      <c r="D652" s="111" t="s">
        <v>2346</v>
      </c>
      <c r="E652" s="110" t="s">
        <v>2028</v>
      </c>
      <c r="F652" s="112">
        <f t="shared" si="59"/>
        <v>3875</v>
      </c>
      <c r="G652" s="112">
        <v>4725</v>
      </c>
      <c r="H652" s="108"/>
    </row>
    <row r="653" spans="2:8" ht="15" customHeight="1">
      <c r="B653" s="110" t="s">
        <v>2547</v>
      </c>
      <c r="C653" s="110" t="s">
        <v>2545</v>
      </c>
      <c r="D653" s="111" t="s">
        <v>2346</v>
      </c>
      <c r="E653" s="110" t="s">
        <v>2548</v>
      </c>
      <c r="F653" s="112">
        <f t="shared" si="59"/>
        <v>3252</v>
      </c>
      <c r="G653" s="112">
        <v>3966</v>
      </c>
      <c r="H653" s="115" t="s">
        <v>2451</v>
      </c>
    </row>
    <row r="654" spans="2:8" ht="15" customHeight="1">
      <c r="B654" s="110" t="s">
        <v>1463</v>
      </c>
      <c r="C654" s="110" t="s">
        <v>629</v>
      </c>
      <c r="D654" s="111" t="s">
        <v>2346</v>
      </c>
      <c r="E654" s="110" t="s">
        <v>1464</v>
      </c>
      <c r="F654" s="112">
        <f t="shared" si="59"/>
        <v>6974</v>
      </c>
      <c r="G654" s="112">
        <v>8505</v>
      </c>
      <c r="H654" s="108"/>
    </row>
    <row r="655" spans="2:8" ht="15" customHeight="1">
      <c r="B655" s="110" t="s">
        <v>2549</v>
      </c>
      <c r="C655" s="110" t="s">
        <v>2546</v>
      </c>
      <c r="D655" s="111" t="s">
        <v>2346</v>
      </c>
      <c r="E655" s="110" t="s">
        <v>2550</v>
      </c>
      <c r="F655" s="112">
        <f t="shared" si="59"/>
        <v>10420</v>
      </c>
      <c r="G655" s="112">
        <v>12707</v>
      </c>
      <c r="H655" s="115" t="s">
        <v>2451</v>
      </c>
    </row>
    <row r="656" spans="2:8" ht="15" customHeight="1">
      <c r="B656" s="110" t="s">
        <v>1465</v>
      </c>
      <c r="C656" s="110" t="s">
        <v>208</v>
      </c>
      <c r="D656" s="111" t="s">
        <v>2346</v>
      </c>
      <c r="E656" s="110" t="s">
        <v>2029</v>
      </c>
      <c r="F656" s="112">
        <f t="shared" si="59"/>
        <v>6899</v>
      </c>
      <c r="G656" s="112">
        <v>8414</v>
      </c>
      <c r="H656" s="109"/>
    </row>
    <row r="657" spans="2:8" ht="15" customHeight="1">
      <c r="B657" s="110" t="s">
        <v>1466</v>
      </c>
      <c r="C657" s="110" t="s">
        <v>632</v>
      </c>
      <c r="D657" s="111" t="s">
        <v>2346</v>
      </c>
      <c r="E657" s="110" t="s">
        <v>2030</v>
      </c>
      <c r="F657" s="112">
        <f t="shared" si="59"/>
        <v>10656</v>
      </c>
      <c r="G657" s="112">
        <v>12995</v>
      </c>
      <c r="H657" s="108"/>
    </row>
    <row r="658" spans="2:8" ht="15" customHeight="1">
      <c r="B658" s="110" t="s">
        <v>1467</v>
      </c>
      <c r="C658" s="110" t="s">
        <v>1635</v>
      </c>
      <c r="D658" s="111" t="s">
        <v>2346</v>
      </c>
      <c r="E658" s="110" t="s">
        <v>2031</v>
      </c>
      <c r="F658" s="112">
        <f t="shared" si="59"/>
        <v>8180</v>
      </c>
      <c r="G658" s="112">
        <v>9975</v>
      </c>
      <c r="H658" s="108"/>
    </row>
    <row r="659" spans="2:8" ht="15" customHeight="1">
      <c r="B659" s="110" t="s">
        <v>1468</v>
      </c>
      <c r="C659" s="110" t="s">
        <v>285</v>
      </c>
      <c r="D659" s="111" t="s">
        <v>2346</v>
      </c>
      <c r="E659" s="110" t="s">
        <v>1469</v>
      </c>
      <c r="F659" s="112">
        <f t="shared" si="59"/>
        <v>2278</v>
      </c>
      <c r="G659" s="112">
        <v>2778</v>
      </c>
      <c r="H659" s="109"/>
    </row>
    <row r="660" spans="2:8" ht="15" customHeight="1">
      <c r="B660" s="110" t="s">
        <v>1640</v>
      </c>
      <c r="C660" s="110" t="s">
        <v>635</v>
      </c>
      <c r="D660" s="111" t="s">
        <v>2346</v>
      </c>
      <c r="E660" s="110" t="s">
        <v>2032</v>
      </c>
      <c r="F660" s="112">
        <f t="shared" ref="F660" si="70">ROUND(G660*0.82,0)</f>
        <v>2180</v>
      </c>
      <c r="G660" s="112">
        <v>2658</v>
      </c>
      <c r="H660" s="115"/>
    </row>
    <row r="661" spans="2:8" ht="15" customHeight="1">
      <c r="B661" s="110" t="s">
        <v>1470</v>
      </c>
      <c r="C661" s="110" t="s">
        <v>211</v>
      </c>
      <c r="D661" s="111" t="s">
        <v>2346</v>
      </c>
      <c r="E661" s="110" t="s">
        <v>2033</v>
      </c>
      <c r="F661" s="112">
        <f t="shared" si="59"/>
        <v>1026</v>
      </c>
      <c r="G661" s="112">
        <v>1251</v>
      </c>
      <c r="H661" s="109"/>
    </row>
    <row r="662" spans="2:8" ht="15" customHeight="1">
      <c r="B662" s="110" t="s">
        <v>1471</v>
      </c>
      <c r="C662" s="110" t="s">
        <v>209</v>
      </c>
      <c r="D662" s="111" t="s">
        <v>2346</v>
      </c>
      <c r="E662" s="110" t="s">
        <v>2034</v>
      </c>
      <c r="F662" s="112">
        <f t="shared" si="59"/>
        <v>1898</v>
      </c>
      <c r="G662" s="112">
        <v>2315</v>
      </c>
      <c r="H662" s="109"/>
    </row>
    <row r="663" spans="2:8" ht="15" customHeight="1">
      <c r="B663" s="110" t="s">
        <v>1639</v>
      </c>
      <c r="C663" s="110" t="s">
        <v>633</v>
      </c>
      <c r="D663" s="111" t="s">
        <v>2346</v>
      </c>
      <c r="E663" s="110" t="s">
        <v>2035</v>
      </c>
      <c r="F663" s="112">
        <f t="shared" ref="F663" si="71">ROUND(G663*0.82,0)</f>
        <v>1944</v>
      </c>
      <c r="G663" s="112">
        <v>2371</v>
      </c>
      <c r="H663" s="109"/>
    </row>
    <row r="664" spans="2:8" ht="15" customHeight="1">
      <c r="B664" s="110" t="s">
        <v>1472</v>
      </c>
      <c r="C664" s="110" t="s">
        <v>634</v>
      </c>
      <c r="D664" s="111" t="s">
        <v>2346</v>
      </c>
      <c r="E664" s="110" t="s">
        <v>2036</v>
      </c>
      <c r="F664" s="112">
        <f t="shared" si="59"/>
        <v>572</v>
      </c>
      <c r="G664" s="112">
        <v>698</v>
      </c>
      <c r="H664" s="115"/>
    </row>
    <row r="665" spans="2:8" ht="15" customHeight="1">
      <c r="B665" s="110" t="s">
        <v>1473</v>
      </c>
      <c r="C665" s="110" t="s">
        <v>1634</v>
      </c>
      <c r="D665" s="111" t="s">
        <v>2346</v>
      </c>
      <c r="E665" s="110" t="s">
        <v>2037</v>
      </c>
      <c r="F665" s="112">
        <f t="shared" si="59"/>
        <v>2755</v>
      </c>
      <c r="G665" s="112">
        <v>3360</v>
      </c>
      <c r="H665" s="108"/>
    </row>
    <row r="666" spans="2:8" ht="15" customHeight="1">
      <c r="B666" s="110" t="s">
        <v>1474</v>
      </c>
      <c r="C666" s="110" t="s">
        <v>1633</v>
      </c>
      <c r="D666" s="111" t="s">
        <v>2346</v>
      </c>
      <c r="E666" s="110" t="s">
        <v>2038</v>
      </c>
      <c r="F666" s="112">
        <f t="shared" si="59"/>
        <v>4477</v>
      </c>
      <c r="G666" s="112">
        <v>5460</v>
      </c>
      <c r="H666" s="108"/>
    </row>
    <row r="667" spans="2:8" ht="15" customHeight="1">
      <c r="B667" s="110" t="s">
        <v>1475</v>
      </c>
      <c r="C667" s="110" t="s">
        <v>1476</v>
      </c>
      <c r="D667" s="111" t="s">
        <v>2346</v>
      </c>
      <c r="E667" s="110" t="s">
        <v>2039</v>
      </c>
      <c r="F667" s="112">
        <f t="shared" si="59"/>
        <v>4972</v>
      </c>
      <c r="G667" s="112">
        <v>6063</v>
      </c>
      <c r="H667" s="108"/>
    </row>
    <row r="668" spans="2:8" ht="15" customHeight="1">
      <c r="B668" s="110" t="s">
        <v>1477</v>
      </c>
      <c r="C668" s="110" t="s">
        <v>210</v>
      </c>
      <c r="D668" s="111" t="s">
        <v>2346</v>
      </c>
      <c r="E668" s="110" t="s">
        <v>2040</v>
      </c>
      <c r="F668" s="112">
        <f t="shared" si="59"/>
        <v>1366</v>
      </c>
      <c r="G668" s="112">
        <v>1666</v>
      </c>
      <c r="H668" s="109"/>
    </row>
    <row r="669" spans="2:8" ht="15" customHeight="1">
      <c r="B669" s="110" t="s">
        <v>1479</v>
      </c>
      <c r="C669" s="110" t="s">
        <v>200</v>
      </c>
      <c r="D669" s="111" t="s">
        <v>1478</v>
      </c>
      <c r="E669" s="110" t="s">
        <v>2041</v>
      </c>
      <c r="F669" s="130">
        <f t="shared" si="59"/>
        <v>5732</v>
      </c>
      <c r="G669" s="130">
        <v>6990</v>
      </c>
      <c r="H669" s="109"/>
    </row>
    <row r="670" spans="2:8" ht="15" customHeight="1">
      <c r="B670" s="110" t="s">
        <v>1480</v>
      </c>
      <c r="C670" s="110" t="s">
        <v>614</v>
      </c>
      <c r="D670" s="111" t="s">
        <v>1478</v>
      </c>
      <c r="E670" s="110" t="s">
        <v>1481</v>
      </c>
      <c r="F670" s="112">
        <f t="shared" si="59"/>
        <v>3567</v>
      </c>
      <c r="G670" s="112">
        <v>4350</v>
      </c>
      <c r="H670" s="109"/>
    </row>
    <row r="671" spans="2:8" ht="15" customHeight="1">
      <c r="B671" s="110" t="s">
        <v>1482</v>
      </c>
      <c r="C671" s="110" t="s">
        <v>615</v>
      </c>
      <c r="D671" s="111" t="s">
        <v>1478</v>
      </c>
      <c r="E671" s="110" t="s">
        <v>1483</v>
      </c>
      <c r="F671" s="112">
        <f t="shared" si="59"/>
        <v>2009</v>
      </c>
      <c r="G671" s="112">
        <v>2450</v>
      </c>
      <c r="H671" s="109"/>
    </row>
    <row r="672" spans="2:8" ht="15" customHeight="1">
      <c r="B672" s="110" t="s">
        <v>1484</v>
      </c>
      <c r="C672" s="110" t="s">
        <v>616</v>
      </c>
      <c r="D672" s="111" t="s">
        <v>1478</v>
      </c>
      <c r="E672" s="110" t="s">
        <v>1485</v>
      </c>
      <c r="F672" s="112">
        <f t="shared" si="59"/>
        <v>66</v>
      </c>
      <c r="G672" s="112">
        <v>80</v>
      </c>
      <c r="H672" s="109"/>
    </row>
    <row r="673" spans="2:8" ht="15" customHeight="1">
      <c r="B673" s="110" t="s">
        <v>1486</v>
      </c>
      <c r="C673" s="110" t="s">
        <v>604</v>
      </c>
      <c r="D673" s="111" t="s">
        <v>1478</v>
      </c>
      <c r="E673" s="110" t="s">
        <v>2042</v>
      </c>
      <c r="F673" s="130">
        <f t="shared" si="59"/>
        <v>7765</v>
      </c>
      <c r="G673" s="130">
        <v>9470</v>
      </c>
      <c r="H673" s="108"/>
    </row>
    <row r="674" spans="2:8" ht="15" customHeight="1">
      <c r="B674" s="110" t="s">
        <v>2915</v>
      </c>
      <c r="C674" s="110" t="s">
        <v>2913</v>
      </c>
      <c r="D674" s="111" t="s">
        <v>1478</v>
      </c>
      <c r="E674" s="110" t="s">
        <v>2916</v>
      </c>
      <c r="F674" s="112">
        <f t="shared" ref="F674" si="72">ROUND(G674*0.82,0)</f>
        <v>5387</v>
      </c>
      <c r="G674" s="112">
        <v>6570</v>
      </c>
      <c r="H674" s="115" t="s">
        <v>2451</v>
      </c>
    </row>
    <row r="675" spans="2:8" ht="15" customHeight="1">
      <c r="B675" s="110" t="s">
        <v>1487</v>
      </c>
      <c r="C675" s="110" t="s">
        <v>325</v>
      </c>
      <c r="D675" s="111" t="s">
        <v>1478</v>
      </c>
      <c r="E675" s="110" t="s">
        <v>1488</v>
      </c>
      <c r="F675" s="112">
        <f t="shared" si="59"/>
        <v>1025</v>
      </c>
      <c r="G675" s="112">
        <v>1250</v>
      </c>
      <c r="H675" s="108"/>
    </row>
    <row r="676" spans="2:8" ht="15" customHeight="1">
      <c r="B676" s="110" t="s">
        <v>1489</v>
      </c>
      <c r="C676" s="110" t="s">
        <v>326</v>
      </c>
      <c r="D676" s="111" t="s">
        <v>1478</v>
      </c>
      <c r="E676" s="110" t="s">
        <v>1490</v>
      </c>
      <c r="F676" s="112">
        <f t="shared" si="59"/>
        <v>1066</v>
      </c>
      <c r="G676" s="112">
        <v>1300</v>
      </c>
      <c r="H676" s="108"/>
    </row>
    <row r="677" spans="2:8" ht="15" customHeight="1">
      <c r="B677" s="110" t="s">
        <v>1491</v>
      </c>
      <c r="C677" s="110" t="s">
        <v>327</v>
      </c>
      <c r="D677" s="111" t="s">
        <v>1478</v>
      </c>
      <c r="E677" s="110" t="s">
        <v>1492</v>
      </c>
      <c r="F677" s="112">
        <f t="shared" si="59"/>
        <v>1107</v>
      </c>
      <c r="G677" s="112">
        <v>1350</v>
      </c>
      <c r="H677" s="108"/>
    </row>
    <row r="678" spans="2:8" ht="15" customHeight="1">
      <c r="B678" s="110" t="s">
        <v>1493</v>
      </c>
      <c r="C678" s="110" t="s">
        <v>318</v>
      </c>
      <c r="D678" s="111" t="s">
        <v>1478</v>
      </c>
      <c r="E678" s="110" t="s">
        <v>2043</v>
      </c>
      <c r="F678" s="112">
        <f t="shared" si="59"/>
        <v>1722</v>
      </c>
      <c r="G678" s="112">
        <v>2100</v>
      </c>
      <c r="H678" s="109"/>
    </row>
    <row r="679" spans="2:8" ht="15" customHeight="1">
      <c r="B679" s="110" t="s">
        <v>1494</v>
      </c>
      <c r="C679" s="110" t="s">
        <v>319</v>
      </c>
      <c r="D679" s="111" t="s">
        <v>1478</v>
      </c>
      <c r="E679" s="110" t="s">
        <v>1495</v>
      </c>
      <c r="F679" s="112">
        <f t="shared" si="59"/>
        <v>2993</v>
      </c>
      <c r="G679" s="112">
        <v>3650</v>
      </c>
      <c r="H679" s="108"/>
    </row>
    <row r="680" spans="2:8" ht="15" customHeight="1">
      <c r="B680" s="110" t="s">
        <v>1496</v>
      </c>
      <c r="C680" s="110" t="s">
        <v>349</v>
      </c>
      <c r="D680" s="111" t="s">
        <v>1478</v>
      </c>
      <c r="E680" s="110" t="s">
        <v>2044</v>
      </c>
      <c r="F680" s="112">
        <f t="shared" si="59"/>
        <v>17675</v>
      </c>
      <c r="G680" s="112">
        <v>21555</v>
      </c>
      <c r="H680" s="109"/>
    </row>
    <row r="681" spans="2:8" ht="15" customHeight="1">
      <c r="B681" s="110" t="s">
        <v>1497</v>
      </c>
      <c r="C681" s="110" t="s">
        <v>201</v>
      </c>
      <c r="D681" s="111" t="s">
        <v>1478</v>
      </c>
      <c r="E681" s="110" t="s">
        <v>2045</v>
      </c>
      <c r="F681" s="130">
        <f t="shared" si="59"/>
        <v>8487</v>
      </c>
      <c r="G681" s="130">
        <v>10350</v>
      </c>
      <c r="H681" s="109"/>
    </row>
    <row r="682" spans="2:8" ht="15" customHeight="1">
      <c r="B682" s="110" t="s">
        <v>1498</v>
      </c>
      <c r="C682" s="110" t="s">
        <v>1499</v>
      </c>
      <c r="D682" s="111" t="s">
        <v>1478</v>
      </c>
      <c r="E682" s="110" t="s">
        <v>1500</v>
      </c>
      <c r="F682" s="130">
        <f t="shared" si="59"/>
        <v>8241</v>
      </c>
      <c r="G682" s="130">
        <v>10050</v>
      </c>
      <c r="H682" s="108"/>
    </row>
    <row r="683" spans="2:8" ht="15" customHeight="1">
      <c r="B683" s="110" t="s">
        <v>1501</v>
      </c>
      <c r="C683" s="110" t="s">
        <v>202</v>
      </c>
      <c r="D683" s="111" t="s">
        <v>1478</v>
      </c>
      <c r="E683" s="110" t="s">
        <v>2046</v>
      </c>
      <c r="F683" s="112">
        <f t="shared" si="59"/>
        <v>10549</v>
      </c>
      <c r="G683" s="112">
        <v>12865</v>
      </c>
      <c r="H683" s="109"/>
    </row>
    <row r="684" spans="2:8" ht="15" customHeight="1">
      <c r="B684" s="110" t="s">
        <v>1502</v>
      </c>
      <c r="C684" s="110" t="s">
        <v>347</v>
      </c>
      <c r="D684" s="111" t="s">
        <v>1478</v>
      </c>
      <c r="E684" s="110" t="s">
        <v>1503</v>
      </c>
      <c r="F684" s="112">
        <f t="shared" ref="F684:F743" si="73">ROUND(G684*0.82,0)</f>
        <v>11839</v>
      </c>
      <c r="G684" s="112">
        <v>14438</v>
      </c>
      <c r="H684" s="108"/>
    </row>
    <row r="685" spans="2:8" ht="15" customHeight="1">
      <c r="B685" s="110" t="s">
        <v>1642</v>
      </c>
      <c r="C685" s="110" t="s">
        <v>627</v>
      </c>
      <c r="D685" s="111" t="s">
        <v>1478</v>
      </c>
      <c r="E685" s="110" t="s">
        <v>2047</v>
      </c>
      <c r="F685" s="112">
        <f t="shared" si="73"/>
        <v>16725</v>
      </c>
      <c r="G685" s="112">
        <v>20396</v>
      </c>
      <c r="H685" s="115"/>
    </row>
    <row r="686" spans="2:8" ht="15" customHeight="1">
      <c r="B686" s="110" t="s">
        <v>1504</v>
      </c>
      <c r="C686" s="110" t="s">
        <v>246</v>
      </c>
      <c r="D686" s="111" t="s">
        <v>1478</v>
      </c>
      <c r="E686" s="110" t="s">
        <v>2048</v>
      </c>
      <c r="F686" s="112">
        <f t="shared" si="73"/>
        <v>5173</v>
      </c>
      <c r="G686" s="112">
        <v>6308</v>
      </c>
      <c r="H686" s="109"/>
    </row>
    <row r="687" spans="2:8" ht="15" customHeight="1">
      <c r="B687" s="110" t="s">
        <v>1505</v>
      </c>
      <c r="C687" s="110" t="s">
        <v>203</v>
      </c>
      <c r="D687" s="111" t="s">
        <v>1478</v>
      </c>
      <c r="E687" s="110" t="s">
        <v>1506</v>
      </c>
      <c r="F687" s="112">
        <f t="shared" si="73"/>
        <v>2085</v>
      </c>
      <c r="G687" s="112">
        <v>2543</v>
      </c>
      <c r="H687" s="109"/>
    </row>
    <row r="688" spans="2:8" ht="15" customHeight="1">
      <c r="B688" s="110" t="s">
        <v>1507</v>
      </c>
      <c r="C688" s="110" t="s">
        <v>293</v>
      </c>
      <c r="D688" s="111" t="s">
        <v>1478</v>
      </c>
      <c r="E688" s="110" t="s">
        <v>1508</v>
      </c>
      <c r="F688" s="112">
        <f t="shared" si="73"/>
        <v>300</v>
      </c>
      <c r="G688" s="112">
        <v>366</v>
      </c>
      <c r="H688" s="109"/>
    </row>
    <row r="689" spans="2:8" ht="15" customHeight="1">
      <c r="B689" s="110" t="s">
        <v>1509</v>
      </c>
      <c r="C689" s="110" t="s">
        <v>294</v>
      </c>
      <c r="D689" s="111" t="s">
        <v>1478</v>
      </c>
      <c r="E689" s="110" t="s">
        <v>1510</v>
      </c>
      <c r="F689" s="112">
        <f t="shared" si="73"/>
        <v>351</v>
      </c>
      <c r="G689" s="112">
        <v>428</v>
      </c>
      <c r="H689" s="109"/>
    </row>
    <row r="690" spans="2:8" ht="15" customHeight="1">
      <c r="B690" s="110" t="s">
        <v>1511</v>
      </c>
      <c r="C690" s="110" t="s">
        <v>295</v>
      </c>
      <c r="D690" s="111" t="s">
        <v>1478</v>
      </c>
      <c r="E690" s="110" t="s">
        <v>1512</v>
      </c>
      <c r="F690" s="112">
        <f t="shared" si="73"/>
        <v>408</v>
      </c>
      <c r="G690" s="112">
        <v>497</v>
      </c>
      <c r="H690" s="109"/>
    </row>
    <row r="691" spans="2:8" ht="15" customHeight="1">
      <c r="B691" s="110" t="s">
        <v>1513</v>
      </c>
      <c r="C691" s="110" t="s">
        <v>296</v>
      </c>
      <c r="D691" s="111" t="s">
        <v>1478</v>
      </c>
      <c r="E691" s="110" t="s">
        <v>1514</v>
      </c>
      <c r="F691" s="112">
        <f t="shared" si="73"/>
        <v>567</v>
      </c>
      <c r="G691" s="112">
        <v>691</v>
      </c>
      <c r="H691" s="109"/>
    </row>
    <row r="692" spans="2:8" ht="15" customHeight="1">
      <c r="B692" s="110" t="s">
        <v>1515</v>
      </c>
      <c r="C692" s="110" t="s">
        <v>609</v>
      </c>
      <c r="D692" s="111" t="s">
        <v>1478</v>
      </c>
      <c r="E692" s="110" t="s">
        <v>1516</v>
      </c>
      <c r="F692" s="112">
        <f t="shared" si="73"/>
        <v>377</v>
      </c>
      <c r="G692" s="112">
        <v>460</v>
      </c>
      <c r="H692" s="108"/>
    </row>
    <row r="693" spans="2:8" ht="15" customHeight="1">
      <c r="B693" s="110" t="s">
        <v>2871</v>
      </c>
      <c r="C693" s="110" t="s">
        <v>2869</v>
      </c>
      <c r="D693" s="111" t="s">
        <v>1478</v>
      </c>
      <c r="E693" s="110" t="s">
        <v>2872</v>
      </c>
      <c r="F693" s="112">
        <f t="shared" ref="F693" si="74">ROUND(G693*0.82,0)</f>
        <v>377</v>
      </c>
      <c r="G693" s="112">
        <v>460</v>
      </c>
      <c r="H693" s="115" t="s">
        <v>2451</v>
      </c>
    </row>
    <row r="694" spans="2:8" ht="15" customHeight="1">
      <c r="B694" s="110" t="s">
        <v>1517</v>
      </c>
      <c r="C694" s="110" t="s">
        <v>345</v>
      </c>
      <c r="D694" s="111" t="s">
        <v>1478</v>
      </c>
      <c r="E694" s="110" t="s">
        <v>2049</v>
      </c>
      <c r="F694" s="130">
        <f t="shared" si="73"/>
        <v>3075</v>
      </c>
      <c r="G694" s="130">
        <v>3750</v>
      </c>
      <c r="H694" s="109"/>
    </row>
    <row r="695" spans="2:8" ht="15" customHeight="1">
      <c r="B695" s="110" t="s">
        <v>1518</v>
      </c>
      <c r="C695" s="110" t="s">
        <v>245</v>
      </c>
      <c r="D695" s="111" t="s">
        <v>1478</v>
      </c>
      <c r="E695" s="110" t="s">
        <v>2050</v>
      </c>
      <c r="F695" s="112">
        <f t="shared" si="73"/>
        <v>9013</v>
      </c>
      <c r="G695" s="112">
        <v>10992</v>
      </c>
      <c r="H695" s="109"/>
    </row>
    <row r="696" spans="2:8" ht="15" customHeight="1">
      <c r="B696" s="110" t="s">
        <v>1519</v>
      </c>
      <c r="C696" s="110" t="s">
        <v>1520</v>
      </c>
      <c r="D696" s="111" t="s">
        <v>1478</v>
      </c>
      <c r="E696" s="110" t="s">
        <v>1521</v>
      </c>
      <c r="F696" s="112">
        <f t="shared" si="73"/>
        <v>9159</v>
      </c>
      <c r="G696" s="112">
        <v>11170</v>
      </c>
      <c r="H696" s="108"/>
    </row>
    <row r="697" spans="2:8" ht="15" customHeight="1">
      <c r="B697" s="110" t="s">
        <v>1522</v>
      </c>
      <c r="C697" s="110" t="s">
        <v>197</v>
      </c>
      <c r="D697" s="111" t="s">
        <v>1478</v>
      </c>
      <c r="E697" s="110" t="s">
        <v>2051</v>
      </c>
      <c r="F697" s="130">
        <f t="shared" si="73"/>
        <v>11439</v>
      </c>
      <c r="G697" s="130">
        <v>13950</v>
      </c>
      <c r="H697" s="109"/>
    </row>
    <row r="698" spans="2:8" ht="15" customHeight="1">
      <c r="B698" s="110" t="s">
        <v>1523</v>
      </c>
      <c r="C698" s="110" t="s">
        <v>198</v>
      </c>
      <c r="D698" s="111" t="s">
        <v>1478</v>
      </c>
      <c r="E698" s="110" t="s">
        <v>2052</v>
      </c>
      <c r="F698" s="112">
        <f t="shared" si="73"/>
        <v>10424</v>
      </c>
      <c r="G698" s="112">
        <v>12712</v>
      </c>
      <c r="H698" s="109"/>
    </row>
    <row r="699" spans="2:8" ht="15" customHeight="1">
      <c r="B699" s="110" t="s">
        <v>1524</v>
      </c>
      <c r="C699" s="110" t="s">
        <v>344</v>
      </c>
      <c r="D699" s="111" t="s">
        <v>1478</v>
      </c>
      <c r="E699" s="110" t="s">
        <v>1525</v>
      </c>
      <c r="F699" s="130">
        <f t="shared" si="73"/>
        <v>11193</v>
      </c>
      <c r="G699" s="130">
        <v>13650</v>
      </c>
      <c r="H699" s="108"/>
    </row>
    <row r="700" spans="2:8" ht="15" customHeight="1">
      <c r="B700" s="110" t="s">
        <v>1526</v>
      </c>
      <c r="C700" s="110" t="s">
        <v>199</v>
      </c>
      <c r="D700" s="111" t="s">
        <v>1478</v>
      </c>
      <c r="E700" s="110" t="s">
        <v>2053</v>
      </c>
      <c r="F700" s="130">
        <f t="shared" si="73"/>
        <v>15252</v>
      </c>
      <c r="G700" s="130">
        <v>18600</v>
      </c>
      <c r="H700" s="109"/>
    </row>
    <row r="701" spans="2:8" ht="15" customHeight="1">
      <c r="B701" s="110" t="s">
        <v>2840</v>
      </c>
      <c r="C701" s="110" t="s">
        <v>2838</v>
      </c>
      <c r="D701" s="111" t="s">
        <v>1478</v>
      </c>
      <c r="E701" s="111" t="s">
        <v>2841</v>
      </c>
      <c r="F701" s="112">
        <f t="shared" ref="F701" si="75">ROUND(G701*0.82,0)</f>
        <v>12571</v>
      </c>
      <c r="G701" s="112">
        <v>15330</v>
      </c>
      <c r="H701" s="115" t="s">
        <v>2451</v>
      </c>
    </row>
    <row r="702" spans="2:8" ht="15" customHeight="1">
      <c r="B702" s="110" t="s">
        <v>1641</v>
      </c>
      <c r="C702" s="110" t="s">
        <v>626</v>
      </c>
      <c r="D702" s="111" t="s">
        <v>1478</v>
      </c>
      <c r="E702" s="110" t="s">
        <v>2054</v>
      </c>
      <c r="F702" s="112">
        <f t="shared" si="73"/>
        <v>15866</v>
      </c>
      <c r="G702" s="112">
        <v>19349</v>
      </c>
      <c r="H702" s="115"/>
    </row>
    <row r="703" spans="2:8" ht="15" customHeight="1">
      <c r="B703" s="110" t="s">
        <v>1527</v>
      </c>
      <c r="C703" s="110" t="s">
        <v>244</v>
      </c>
      <c r="D703" s="111" t="s">
        <v>1478</v>
      </c>
      <c r="E703" s="110" t="s">
        <v>2055</v>
      </c>
      <c r="F703" s="112">
        <f t="shared" si="73"/>
        <v>6207</v>
      </c>
      <c r="G703" s="112">
        <v>7569</v>
      </c>
      <c r="H703" s="109"/>
    </row>
    <row r="704" spans="2:8" ht="15" customHeight="1">
      <c r="B704" s="110" t="s">
        <v>1528</v>
      </c>
      <c r="C704" s="110" t="s">
        <v>603</v>
      </c>
      <c r="D704" s="111" t="s">
        <v>1478</v>
      </c>
      <c r="E704" s="110" t="s">
        <v>2056</v>
      </c>
      <c r="F704" s="130">
        <f t="shared" si="73"/>
        <v>7765</v>
      </c>
      <c r="G704" s="130">
        <v>9470</v>
      </c>
      <c r="H704" s="108"/>
    </row>
    <row r="705" spans="2:8" ht="15" customHeight="1">
      <c r="B705" s="110" t="s">
        <v>2911</v>
      </c>
      <c r="C705" s="110" t="s">
        <v>2909</v>
      </c>
      <c r="D705" s="111" t="s">
        <v>1478</v>
      </c>
      <c r="E705" s="110" t="s">
        <v>2912</v>
      </c>
      <c r="F705" s="112">
        <f t="shared" ref="F705" si="76">ROUND(G705*0.82,0)</f>
        <v>5088</v>
      </c>
      <c r="G705" s="112">
        <v>6205</v>
      </c>
      <c r="H705" s="115" t="s">
        <v>2451</v>
      </c>
    </row>
    <row r="706" spans="2:8" ht="15" customHeight="1">
      <c r="B706" s="110" t="s">
        <v>1529</v>
      </c>
      <c r="C706" s="110" t="s">
        <v>297</v>
      </c>
      <c r="D706" s="111" t="s">
        <v>1478</v>
      </c>
      <c r="E706" s="110" t="s">
        <v>1530</v>
      </c>
      <c r="F706" s="112">
        <f t="shared" si="73"/>
        <v>1722</v>
      </c>
      <c r="G706" s="112">
        <v>2100</v>
      </c>
      <c r="H706" s="109"/>
    </row>
    <row r="707" spans="2:8" ht="15" customHeight="1">
      <c r="B707" s="110" t="s">
        <v>1531</v>
      </c>
      <c r="C707" s="110" t="s">
        <v>298</v>
      </c>
      <c r="D707" s="111" t="s">
        <v>1478</v>
      </c>
      <c r="E707" s="110" t="s">
        <v>1532</v>
      </c>
      <c r="F707" s="112">
        <f t="shared" si="73"/>
        <v>2993</v>
      </c>
      <c r="G707" s="112">
        <v>3650</v>
      </c>
      <c r="H707" s="108"/>
    </row>
    <row r="708" spans="2:8" ht="15" customHeight="1">
      <c r="B708" s="110" t="s">
        <v>1824</v>
      </c>
      <c r="C708" s="110" t="s">
        <v>1823</v>
      </c>
      <c r="D708" s="111" t="s">
        <v>1478</v>
      </c>
      <c r="E708" s="110" t="s">
        <v>2057</v>
      </c>
      <c r="F708" s="112">
        <f>G708</f>
        <v>33437</v>
      </c>
      <c r="G708" s="112">
        <v>33437</v>
      </c>
      <c r="H708" s="116" t="s">
        <v>2452</v>
      </c>
    </row>
    <row r="709" spans="2:8" ht="15" customHeight="1">
      <c r="B709" s="110" t="s">
        <v>1533</v>
      </c>
      <c r="C709" s="110" t="s">
        <v>299</v>
      </c>
      <c r="D709" s="111" t="s">
        <v>1478</v>
      </c>
      <c r="E709" s="110" t="s">
        <v>1534</v>
      </c>
      <c r="F709" s="112">
        <f t="shared" si="73"/>
        <v>1722</v>
      </c>
      <c r="G709" s="112">
        <v>2100</v>
      </c>
      <c r="H709" s="108"/>
    </row>
    <row r="710" spans="2:8" ht="15" customHeight="1">
      <c r="B710" s="110" t="s">
        <v>1535</v>
      </c>
      <c r="C710" s="110" t="s">
        <v>300</v>
      </c>
      <c r="D710" s="111" t="s">
        <v>1478</v>
      </c>
      <c r="E710" s="110" t="s">
        <v>1536</v>
      </c>
      <c r="F710" s="112">
        <f t="shared" si="73"/>
        <v>2993</v>
      </c>
      <c r="G710" s="112">
        <v>3650</v>
      </c>
      <c r="H710" s="108"/>
    </row>
    <row r="711" spans="2:8" ht="15" customHeight="1">
      <c r="B711" s="110" t="s">
        <v>2999</v>
      </c>
      <c r="C711" s="110" t="s">
        <v>2992</v>
      </c>
      <c r="D711" s="111" t="s">
        <v>1478</v>
      </c>
      <c r="E711" s="110" t="s">
        <v>3000</v>
      </c>
      <c r="F711" s="112">
        <f t="shared" ref="F711" si="77">ROUND(G711*0.82,0)</f>
        <v>642</v>
      </c>
      <c r="G711" s="112">
        <v>783</v>
      </c>
      <c r="H711" s="115" t="s">
        <v>2451</v>
      </c>
    </row>
    <row r="712" spans="2:8" ht="15" customHeight="1">
      <c r="B712" s="110" t="s">
        <v>2879</v>
      </c>
      <c r="C712" s="110" t="s">
        <v>2873</v>
      </c>
      <c r="D712" s="111" t="s">
        <v>1478</v>
      </c>
      <c r="E712" s="110" t="s">
        <v>2880</v>
      </c>
      <c r="F712" s="112">
        <f t="shared" ref="F712:F714" si="78">ROUND(G712*0.82,0)</f>
        <v>1763</v>
      </c>
      <c r="G712" s="112">
        <v>2150</v>
      </c>
      <c r="H712" s="115" t="s">
        <v>2451</v>
      </c>
    </row>
    <row r="713" spans="2:8" ht="15" customHeight="1">
      <c r="B713" s="110" t="s">
        <v>2881</v>
      </c>
      <c r="C713" s="110" t="s">
        <v>2874</v>
      </c>
      <c r="D713" s="111" t="s">
        <v>1478</v>
      </c>
      <c r="E713" s="110" t="s">
        <v>2882</v>
      </c>
      <c r="F713" s="112">
        <f t="shared" si="78"/>
        <v>2419</v>
      </c>
      <c r="G713" s="112">
        <v>2950</v>
      </c>
      <c r="H713" s="115" t="s">
        <v>2451</v>
      </c>
    </row>
    <row r="714" spans="2:8" ht="15" customHeight="1">
      <c r="B714" s="110" t="s">
        <v>2883</v>
      </c>
      <c r="C714" s="110" t="s">
        <v>2875</v>
      </c>
      <c r="D714" s="111" t="s">
        <v>1478</v>
      </c>
      <c r="E714" s="110" t="s">
        <v>2884</v>
      </c>
      <c r="F714" s="112">
        <f t="shared" si="78"/>
        <v>3239</v>
      </c>
      <c r="G714" s="112">
        <v>3950</v>
      </c>
      <c r="H714" s="115" t="s">
        <v>2451</v>
      </c>
    </row>
    <row r="715" spans="2:8" ht="15" customHeight="1">
      <c r="B715" s="110" t="s">
        <v>1537</v>
      </c>
      <c r="C715" s="110" t="s">
        <v>247</v>
      </c>
      <c r="D715" s="111" t="s">
        <v>1478</v>
      </c>
      <c r="E715" s="110" t="s">
        <v>2058</v>
      </c>
      <c r="F715" s="112">
        <f t="shared" si="73"/>
        <v>13209</v>
      </c>
      <c r="G715" s="112">
        <v>16108</v>
      </c>
      <c r="H715" s="109"/>
    </row>
    <row r="716" spans="2:8" ht="15" customHeight="1">
      <c r="B716" s="110" t="s">
        <v>1538</v>
      </c>
      <c r="C716" s="110" t="s">
        <v>348</v>
      </c>
      <c r="D716" s="111" t="s">
        <v>1478</v>
      </c>
      <c r="E716" s="110" t="s">
        <v>2059</v>
      </c>
      <c r="F716" s="112">
        <f t="shared" si="73"/>
        <v>16828</v>
      </c>
      <c r="G716" s="112">
        <v>20522</v>
      </c>
      <c r="H716" s="109"/>
    </row>
    <row r="717" spans="2:8" ht="15" customHeight="1">
      <c r="B717" s="110" t="s">
        <v>2668</v>
      </c>
      <c r="C717" s="110" t="s">
        <v>2667</v>
      </c>
      <c r="D717" s="111" t="s">
        <v>1478</v>
      </c>
      <c r="E717" s="110" t="s">
        <v>2669</v>
      </c>
      <c r="F717" s="112">
        <f t="shared" ref="F717" si="79">ROUND(G717*0.82,0)</f>
        <v>6952</v>
      </c>
      <c r="G717" s="112">
        <v>8478</v>
      </c>
      <c r="H717" s="115" t="s">
        <v>2451</v>
      </c>
    </row>
    <row r="718" spans="2:8" ht="15" customHeight="1">
      <c r="B718" s="110" t="s">
        <v>1539</v>
      </c>
      <c r="C718" s="110" t="s">
        <v>605</v>
      </c>
      <c r="D718" s="111" t="s">
        <v>1478</v>
      </c>
      <c r="E718" s="110" t="s">
        <v>2060</v>
      </c>
      <c r="F718" s="112">
        <f t="shared" si="73"/>
        <v>9095</v>
      </c>
      <c r="G718" s="112">
        <v>11091</v>
      </c>
      <c r="H718" s="108"/>
    </row>
    <row r="719" spans="2:8" ht="15" customHeight="1">
      <c r="B719" s="110" t="s">
        <v>1826</v>
      </c>
      <c r="C719" s="110" t="s">
        <v>1825</v>
      </c>
      <c r="D719" s="111" t="s">
        <v>1478</v>
      </c>
      <c r="E719" s="110" t="s">
        <v>2061</v>
      </c>
      <c r="F719" s="130">
        <f>G719</f>
        <v>28845</v>
      </c>
      <c r="G719" s="130">
        <v>28845</v>
      </c>
      <c r="H719" s="116" t="s">
        <v>2452</v>
      </c>
    </row>
    <row r="720" spans="2:8" ht="15" customHeight="1">
      <c r="B720" s="110" t="s">
        <v>1540</v>
      </c>
      <c r="C720" s="110" t="s">
        <v>207</v>
      </c>
      <c r="D720" s="111" t="s">
        <v>1478</v>
      </c>
      <c r="E720" s="110" t="s">
        <v>2062</v>
      </c>
      <c r="F720" s="130">
        <f t="shared" si="73"/>
        <v>6273</v>
      </c>
      <c r="G720" s="130">
        <v>7650</v>
      </c>
      <c r="H720" s="109"/>
    </row>
    <row r="721" spans="2:8" ht="15" customHeight="1">
      <c r="B721" s="110" t="s">
        <v>1541</v>
      </c>
      <c r="C721" s="110" t="s">
        <v>351</v>
      </c>
      <c r="D721" s="111" t="s">
        <v>1478</v>
      </c>
      <c r="E721" s="110" t="s">
        <v>1542</v>
      </c>
      <c r="F721" s="112">
        <f t="shared" si="73"/>
        <v>12520</v>
      </c>
      <c r="G721" s="112">
        <v>15268</v>
      </c>
      <c r="H721" s="108"/>
    </row>
    <row r="722" spans="2:8" ht="15" customHeight="1">
      <c r="B722" s="110" t="s">
        <v>1543</v>
      </c>
      <c r="C722" s="110" t="s">
        <v>352</v>
      </c>
      <c r="D722" s="111" t="s">
        <v>1478</v>
      </c>
      <c r="E722" s="110" t="s">
        <v>1544</v>
      </c>
      <c r="F722" s="112">
        <f t="shared" si="73"/>
        <v>16275</v>
      </c>
      <c r="G722" s="112">
        <v>19848</v>
      </c>
      <c r="H722" s="108"/>
    </row>
    <row r="723" spans="2:8" ht="15" customHeight="1">
      <c r="B723" s="110" t="s">
        <v>1545</v>
      </c>
      <c r="C723" s="110" t="s">
        <v>206</v>
      </c>
      <c r="D723" s="111" t="s">
        <v>1478</v>
      </c>
      <c r="E723" s="110" t="s">
        <v>2063</v>
      </c>
      <c r="F723" s="112">
        <f t="shared" si="73"/>
        <v>16319</v>
      </c>
      <c r="G723" s="112">
        <v>19901</v>
      </c>
      <c r="H723" s="109"/>
    </row>
    <row r="724" spans="2:8" ht="15" customHeight="1">
      <c r="B724" s="110" t="s">
        <v>1546</v>
      </c>
      <c r="C724" s="110" t="s">
        <v>607</v>
      </c>
      <c r="D724" s="111" t="s">
        <v>1478</v>
      </c>
      <c r="E724" s="110" t="s">
        <v>1547</v>
      </c>
      <c r="F724" s="130">
        <f t="shared" si="73"/>
        <v>40262</v>
      </c>
      <c r="G724" s="130">
        <v>49100</v>
      </c>
      <c r="H724" s="108"/>
    </row>
    <row r="725" spans="2:8" ht="15" customHeight="1">
      <c r="B725" s="110" t="s">
        <v>1548</v>
      </c>
      <c r="C725" s="110" t="s">
        <v>204</v>
      </c>
      <c r="D725" s="111" t="s">
        <v>1478</v>
      </c>
      <c r="E725" s="110" t="s">
        <v>1549</v>
      </c>
      <c r="F725" s="112">
        <f t="shared" si="73"/>
        <v>38326</v>
      </c>
      <c r="G725" s="112">
        <v>46739</v>
      </c>
      <c r="H725" s="109"/>
    </row>
    <row r="726" spans="2:8" ht="15" customHeight="1">
      <c r="B726" s="110" t="s">
        <v>2844</v>
      </c>
      <c r="C726" s="110" t="s">
        <v>2842</v>
      </c>
      <c r="D726" s="111" t="s">
        <v>1478</v>
      </c>
      <c r="E726" s="110" t="s">
        <v>2845</v>
      </c>
      <c r="F726" s="112">
        <f t="shared" ref="F726" si="80">ROUND(G726*0.82,0)</f>
        <v>53416</v>
      </c>
      <c r="G726" s="112">
        <v>65142</v>
      </c>
      <c r="H726" s="115" t="s">
        <v>2451</v>
      </c>
    </row>
    <row r="727" spans="2:8" ht="15" customHeight="1">
      <c r="B727" s="110" t="s">
        <v>1550</v>
      </c>
      <c r="C727" s="110" t="s">
        <v>606</v>
      </c>
      <c r="D727" s="111" t="s">
        <v>1478</v>
      </c>
      <c r="E727" s="110" t="s">
        <v>2064</v>
      </c>
      <c r="F727" s="130">
        <f t="shared" si="73"/>
        <v>82369</v>
      </c>
      <c r="G727" s="130">
        <v>100450</v>
      </c>
      <c r="H727" s="115"/>
    </row>
    <row r="728" spans="2:8" ht="15" customHeight="1">
      <c r="B728" s="110" t="s">
        <v>1651</v>
      </c>
      <c r="C728" s="110" t="s">
        <v>1648</v>
      </c>
      <c r="D728" s="111" t="s">
        <v>1551</v>
      </c>
      <c r="E728" s="110" t="s">
        <v>2065</v>
      </c>
      <c r="F728" s="112">
        <f t="shared" ref="F728:F731" si="81">G728</f>
        <v>3200</v>
      </c>
      <c r="G728" s="112">
        <v>3200</v>
      </c>
      <c r="H728" s="116" t="s">
        <v>2452</v>
      </c>
    </row>
    <row r="729" spans="2:8" ht="15" customHeight="1">
      <c r="B729" s="110" t="s">
        <v>1652</v>
      </c>
      <c r="C729" s="110" t="s">
        <v>1649</v>
      </c>
      <c r="D729" s="111" t="s">
        <v>1551</v>
      </c>
      <c r="E729" s="110" t="s">
        <v>2066</v>
      </c>
      <c r="F729" s="112">
        <f t="shared" si="81"/>
        <v>1700</v>
      </c>
      <c r="G729" s="112">
        <v>1700</v>
      </c>
      <c r="H729" s="116" t="s">
        <v>2452</v>
      </c>
    </row>
    <row r="730" spans="2:8" ht="15" customHeight="1">
      <c r="B730" s="110" t="s">
        <v>1653</v>
      </c>
      <c r="C730" s="110" t="s">
        <v>1650</v>
      </c>
      <c r="D730" s="111" t="s">
        <v>1551</v>
      </c>
      <c r="E730" s="110" t="s">
        <v>1654</v>
      </c>
      <c r="F730" s="112">
        <f t="shared" si="81"/>
        <v>3800</v>
      </c>
      <c r="G730" s="112">
        <v>3800</v>
      </c>
      <c r="H730" s="116" t="s">
        <v>2452</v>
      </c>
    </row>
    <row r="731" spans="2:8" ht="15" customHeight="1">
      <c r="B731" s="110" t="s">
        <v>1552</v>
      </c>
      <c r="C731" s="110" t="s">
        <v>337</v>
      </c>
      <c r="D731" s="111" t="s">
        <v>1551</v>
      </c>
      <c r="E731" s="110" t="s">
        <v>1553</v>
      </c>
      <c r="F731" s="112">
        <f t="shared" si="81"/>
        <v>1500</v>
      </c>
      <c r="G731" s="112">
        <v>1500</v>
      </c>
      <c r="H731" s="116" t="s">
        <v>2452</v>
      </c>
    </row>
    <row r="732" spans="2:8" ht="15" customHeight="1">
      <c r="B732" s="110" t="s">
        <v>1555</v>
      </c>
      <c r="C732" s="110" t="s">
        <v>243</v>
      </c>
      <c r="D732" s="111" t="s">
        <v>1554</v>
      </c>
      <c r="E732" s="110" t="s">
        <v>2067</v>
      </c>
      <c r="F732" s="112">
        <f t="shared" si="73"/>
        <v>4339</v>
      </c>
      <c r="G732" s="112">
        <v>5292</v>
      </c>
      <c r="H732" s="109"/>
    </row>
    <row r="733" spans="2:8" ht="15" customHeight="1">
      <c r="B733" s="110" t="s">
        <v>1556</v>
      </c>
      <c r="C733" s="110" t="s">
        <v>255</v>
      </c>
      <c r="D733" s="111" t="s">
        <v>1554</v>
      </c>
      <c r="E733" s="110" t="s">
        <v>2068</v>
      </c>
      <c r="F733" s="112">
        <f t="shared" si="73"/>
        <v>7207</v>
      </c>
      <c r="G733" s="112">
        <v>8789</v>
      </c>
      <c r="H733" s="109"/>
    </row>
    <row r="734" spans="2:8" ht="15" customHeight="1">
      <c r="B734" s="110" t="s">
        <v>1557</v>
      </c>
      <c r="C734" s="110" t="s">
        <v>258</v>
      </c>
      <c r="D734" s="111" t="s">
        <v>1554</v>
      </c>
      <c r="E734" s="110" t="s">
        <v>2069</v>
      </c>
      <c r="F734" s="112">
        <f t="shared" si="73"/>
        <v>2328</v>
      </c>
      <c r="G734" s="112">
        <v>2839</v>
      </c>
      <c r="H734" s="109"/>
    </row>
    <row r="735" spans="2:8" ht="15" customHeight="1">
      <c r="B735" s="110" t="s">
        <v>1558</v>
      </c>
      <c r="C735" s="110" t="s">
        <v>341</v>
      </c>
      <c r="D735" s="111" t="s">
        <v>1554</v>
      </c>
      <c r="E735" s="110" t="s">
        <v>1559</v>
      </c>
      <c r="F735" s="112">
        <f t="shared" si="73"/>
        <v>4082</v>
      </c>
      <c r="G735" s="112">
        <v>4978</v>
      </c>
      <c r="H735" s="108"/>
    </row>
    <row r="736" spans="2:8" ht="15" customHeight="1">
      <c r="B736" s="110" t="s">
        <v>1560</v>
      </c>
      <c r="C736" s="110" t="s">
        <v>256</v>
      </c>
      <c r="D736" s="111" t="s">
        <v>1554</v>
      </c>
      <c r="E736" s="110" t="s">
        <v>2070</v>
      </c>
      <c r="F736" s="130">
        <f t="shared" si="73"/>
        <v>3977</v>
      </c>
      <c r="G736" s="130">
        <v>4850</v>
      </c>
      <c r="H736" s="109"/>
    </row>
    <row r="737" spans="2:8" ht="15" customHeight="1">
      <c r="B737" s="110" t="s">
        <v>1561</v>
      </c>
      <c r="C737" s="110" t="s">
        <v>342</v>
      </c>
      <c r="D737" s="111" t="s">
        <v>1554</v>
      </c>
      <c r="E737" s="110" t="s">
        <v>1562</v>
      </c>
      <c r="F737" s="112">
        <f t="shared" si="73"/>
        <v>5446</v>
      </c>
      <c r="G737" s="112">
        <v>6641</v>
      </c>
      <c r="H737" s="108"/>
    </row>
    <row r="738" spans="2:8" ht="15" customHeight="1">
      <c r="B738" s="110" t="s">
        <v>1563</v>
      </c>
      <c r="C738" s="110" t="s">
        <v>289</v>
      </c>
      <c r="D738" s="111" t="s">
        <v>1554</v>
      </c>
      <c r="E738" s="110" t="s">
        <v>1564</v>
      </c>
      <c r="F738" s="130">
        <f t="shared" si="73"/>
        <v>3526</v>
      </c>
      <c r="G738" s="130">
        <v>4300</v>
      </c>
      <c r="H738" s="109"/>
    </row>
    <row r="739" spans="2:8" ht="15" customHeight="1">
      <c r="B739" s="110" t="s">
        <v>1565</v>
      </c>
      <c r="C739" s="110" t="s">
        <v>266</v>
      </c>
      <c r="D739" s="111" t="s">
        <v>1554</v>
      </c>
      <c r="E739" s="110" t="s">
        <v>2071</v>
      </c>
      <c r="F739" s="112">
        <f t="shared" si="73"/>
        <v>4086</v>
      </c>
      <c r="G739" s="112">
        <v>4983</v>
      </c>
      <c r="H739" s="109"/>
    </row>
    <row r="740" spans="2:8" ht="15" customHeight="1">
      <c r="B740" s="110" t="s">
        <v>1566</v>
      </c>
      <c r="C740" s="110" t="s">
        <v>252</v>
      </c>
      <c r="D740" s="111" t="s">
        <v>1554</v>
      </c>
      <c r="E740" s="110" t="s">
        <v>2072</v>
      </c>
      <c r="F740" s="112">
        <f t="shared" si="73"/>
        <v>7060</v>
      </c>
      <c r="G740" s="112">
        <v>8610</v>
      </c>
      <c r="H740" s="109"/>
    </row>
    <row r="741" spans="2:8" ht="15" customHeight="1">
      <c r="B741" s="110" t="s">
        <v>1567</v>
      </c>
      <c r="C741" s="110" t="s">
        <v>254</v>
      </c>
      <c r="D741" s="111" t="s">
        <v>1554</v>
      </c>
      <c r="E741" s="110" t="s">
        <v>2073</v>
      </c>
      <c r="F741" s="130">
        <f t="shared" si="73"/>
        <v>2009</v>
      </c>
      <c r="G741" s="130">
        <v>2450</v>
      </c>
      <c r="H741" s="109"/>
    </row>
    <row r="742" spans="2:8" ht="15" customHeight="1">
      <c r="B742" s="110" t="s">
        <v>1568</v>
      </c>
      <c r="C742" s="110" t="s">
        <v>288</v>
      </c>
      <c r="D742" s="111" t="s">
        <v>1554</v>
      </c>
      <c r="E742" s="110" t="s">
        <v>1569</v>
      </c>
      <c r="F742" s="130">
        <f t="shared" si="73"/>
        <v>3526</v>
      </c>
      <c r="G742" s="130">
        <v>4300</v>
      </c>
      <c r="H742" s="108"/>
    </row>
    <row r="743" spans="2:8" ht="15" customHeight="1">
      <c r="B743" s="110" t="s">
        <v>1570</v>
      </c>
      <c r="C743" s="110" t="s">
        <v>242</v>
      </c>
      <c r="D743" s="111" t="s">
        <v>1554</v>
      </c>
      <c r="E743" s="110" t="s">
        <v>2074</v>
      </c>
      <c r="F743" s="130">
        <f t="shared" si="73"/>
        <v>3977</v>
      </c>
      <c r="G743" s="130">
        <v>4850</v>
      </c>
      <c r="H743" s="109"/>
    </row>
    <row r="744" spans="2:8" ht="15" customHeight="1">
      <c r="B744" s="110" t="s">
        <v>1571</v>
      </c>
      <c r="C744" s="110" t="s">
        <v>241</v>
      </c>
      <c r="D744" s="111" t="s">
        <v>1554</v>
      </c>
      <c r="E744" s="110" t="s">
        <v>2075</v>
      </c>
      <c r="F744" s="112">
        <f t="shared" ref="F744:F764" si="82">ROUND(G744*0.82,0)</f>
        <v>7765</v>
      </c>
      <c r="G744" s="112">
        <v>9469</v>
      </c>
      <c r="H744" s="109"/>
    </row>
    <row r="745" spans="2:8" ht="15" customHeight="1">
      <c r="B745" s="110" t="s">
        <v>1572</v>
      </c>
      <c r="C745" s="110" t="s">
        <v>253</v>
      </c>
      <c r="D745" s="111" t="s">
        <v>1554</v>
      </c>
      <c r="E745" s="110" t="s">
        <v>2076</v>
      </c>
      <c r="F745" s="112">
        <f t="shared" si="82"/>
        <v>3279</v>
      </c>
      <c r="G745" s="112">
        <v>3999</v>
      </c>
      <c r="H745" s="108"/>
    </row>
    <row r="746" spans="2:8" ht="15" customHeight="1">
      <c r="B746" s="110" t="s">
        <v>1573</v>
      </c>
      <c r="C746" s="110" t="s">
        <v>339</v>
      </c>
      <c r="D746" s="111" t="s">
        <v>1554</v>
      </c>
      <c r="E746" s="110" t="s">
        <v>1574</v>
      </c>
      <c r="F746" s="112">
        <f t="shared" si="82"/>
        <v>4177</v>
      </c>
      <c r="G746" s="112">
        <v>5094</v>
      </c>
      <c r="H746" s="108"/>
    </row>
    <row r="747" spans="2:8" ht="15" customHeight="1">
      <c r="B747" s="110" t="s">
        <v>1575</v>
      </c>
      <c r="C747" s="110" t="s">
        <v>340</v>
      </c>
      <c r="D747" s="111" t="s">
        <v>1554</v>
      </c>
      <c r="E747" s="110" t="s">
        <v>1576</v>
      </c>
      <c r="F747" s="112">
        <f t="shared" si="82"/>
        <v>5537</v>
      </c>
      <c r="G747" s="112">
        <v>6753</v>
      </c>
      <c r="H747" s="108"/>
    </row>
    <row r="748" spans="2:8" ht="15" customHeight="1">
      <c r="B748" s="110" t="s">
        <v>1577</v>
      </c>
      <c r="C748" s="110" t="s">
        <v>257</v>
      </c>
      <c r="D748" s="111" t="s">
        <v>1554</v>
      </c>
      <c r="E748" s="110" t="s">
        <v>2077</v>
      </c>
      <c r="F748" s="112">
        <f t="shared" si="82"/>
        <v>3358</v>
      </c>
      <c r="G748" s="112">
        <v>4095</v>
      </c>
      <c r="H748" s="108"/>
    </row>
    <row r="749" spans="2:8" ht="15" customHeight="1">
      <c r="B749" s="110" t="s">
        <v>2454</v>
      </c>
      <c r="C749" s="110" t="s">
        <v>2455</v>
      </c>
      <c r="D749" s="111" t="s">
        <v>1554</v>
      </c>
      <c r="E749" s="110" t="s">
        <v>2456</v>
      </c>
      <c r="F749" s="130">
        <f t="shared" si="82"/>
        <v>14309</v>
      </c>
      <c r="G749" s="130">
        <v>17450</v>
      </c>
      <c r="H749" s="109"/>
    </row>
    <row r="750" spans="2:8" ht="15" customHeight="1">
      <c r="B750" s="110" t="s">
        <v>2742</v>
      </c>
      <c r="C750" s="110" t="s">
        <v>2743</v>
      </c>
      <c r="D750" s="111" t="s">
        <v>1554</v>
      </c>
      <c r="E750" s="110" t="s">
        <v>2744</v>
      </c>
      <c r="F750" s="112">
        <f t="shared" si="82"/>
        <v>19464</v>
      </c>
      <c r="G750" s="112">
        <v>23737</v>
      </c>
      <c r="H750" s="109"/>
    </row>
    <row r="751" spans="2:8" ht="15" customHeight="1">
      <c r="B751" s="110" t="s">
        <v>1578</v>
      </c>
      <c r="C751" s="110" t="s">
        <v>248</v>
      </c>
      <c r="D751" s="111" t="s">
        <v>1579</v>
      </c>
      <c r="E751" s="110" t="s">
        <v>2078</v>
      </c>
      <c r="F751" s="130">
        <f t="shared" si="82"/>
        <v>8192</v>
      </c>
      <c r="G751" s="130">
        <v>9990</v>
      </c>
      <c r="H751" s="109"/>
    </row>
    <row r="752" spans="2:8" ht="15" customHeight="1">
      <c r="B752" s="110" t="s">
        <v>1580</v>
      </c>
      <c r="C752" s="110" t="s">
        <v>205</v>
      </c>
      <c r="D752" s="111" t="s">
        <v>1579</v>
      </c>
      <c r="E752" s="110" t="s">
        <v>2079</v>
      </c>
      <c r="F752" s="130">
        <f t="shared" si="82"/>
        <v>16851</v>
      </c>
      <c r="G752" s="130">
        <v>20550</v>
      </c>
      <c r="H752" s="109"/>
    </row>
    <row r="753" spans="2:8" ht="15" customHeight="1">
      <c r="B753" s="110" t="s">
        <v>2832</v>
      </c>
      <c r="C753" s="110" t="s">
        <v>2833</v>
      </c>
      <c r="D753" s="111" t="s">
        <v>1579</v>
      </c>
      <c r="E753" s="110" t="s">
        <v>2834</v>
      </c>
      <c r="F753" s="112">
        <f t="shared" si="82"/>
        <v>6781</v>
      </c>
      <c r="G753" s="112">
        <v>8269</v>
      </c>
      <c r="H753" s="109"/>
    </row>
    <row r="754" spans="2:8" ht="15" customHeight="1">
      <c r="B754" s="110" t="s">
        <v>2551</v>
      </c>
      <c r="C754" s="110" t="s">
        <v>2552</v>
      </c>
      <c r="D754" s="111" t="s">
        <v>1579</v>
      </c>
      <c r="E754" s="110" t="s">
        <v>2553</v>
      </c>
      <c r="F754" s="130">
        <f t="shared" si="82"/>
        <v>8077</v>
      </c>
      <c r="G754" s="130">
        <v>9850</v>
      </c>
      <c r="H754" s="109"/>
    </row>
    <row r="755" spans="2:8" ht="15" customHeight="1">
      <c r="B755" s="110" t="s">
        <v>2835</v>
      </c>
      <c r="C755" s="110" t="s">
        <v>2836</v>
      </c>
      <c r="D755" s="111" t="s">
        <v>1579</v>
      </c>
      <c r="E755" s="110" t="s">
        <v>2837</v>
      </c>
      <c r="F755" s="112">
        <f t="shared" si="82"/>
        <v>6576</v>
      </c>
      <c r="G755" s="112">
        <v>8019</v>
      </c>
      <c r="H755" s="109"/>
    </row>
    <row r="756" spans="2:8" ht="15" customHeight="1">
      <c r="B756" s="110" t="s">
        <v>2377</v>
      </c>
      <c r="C756" s="110" t="s">
        <v>2378</v>
      </c>
      <c r="D756" s="111" t="s">
        <v>1579</v>
      </c>
      <c r="E756" s="110" t="s">
        <v>2379</v>
      </c>
      <c r="F756" s="130">
        <f t="shared" si="82"/>
        <v>12177</v>
      </c>
      <c r="G756" s="130">
        <v>14850</v>
      </c>
      <c r="H756" s="109"/>
    </row>
    <row r="757" spans="2:8" ht="15" customHeight="1">
      <c r="B757" s="110" t="s">
        <v>2751</v>
      </c>
      <c r="C757" s="110" t="s">
        <v>2750</v>
      </c>
      <c r="D757" s="111" t="s">
        <v>1579</v>
      </c>
      <c r="E757" s="110" t="s">
        <v>2752</v>
      </c>
      <c r="F757" s="112">
        <f t="shared" si="82"/>
        <v>9624</v>
      </c>
      <c r="G757" s="112">
        <v>11737</v>
      </c>
      <c r="H757" s="109"/>
    </row>
    <row r="758" spans="2:8" ht="15" customHeight="1">
      <c r="B758" s="110" t="s">
        <v>2643</v>
      </c>
      <c r="C758" s="110" t="s">
        <v>2644</v>
      </c>
      <c r="D758" s="111" t="s">
        <v>1579</v>
      </c>
      <c r="E758" s="110" t="s">
        <v>2645</v>
      </c>
      <c r="F758" s="112">
        <f t="shared" si="82"/>
        <v>9144</v>
      </c>
      <c r="G758" s="112">
        <v>11151</v>
      </c>
      <c r="H758" s="109"/>
    </row>
    <row r="759" spans="2:8" ht="15" customHeight="1">
      <c r="B759" s="110" t="s">
        <v>1581</v>
      </c>
      <c r="C759" s="110" t="s">
        <v>350</v>
      </c>
      <c r="D759" s="111" t="s">
        <v>1579</v>
      </c>
      <c r="E759" s="110" t="s">
        <v>2080</v>
      </c>
      <c r="F759" s="112">
        <f t="shared" si="82"/>
        <v>23805</v>
      </c>
      <c r="G759" s="112">
        <v>29030</v>
      </c>
      <c r="H759" s="109"/>
    </row>
    <row r="760" spans="2:8" ht="15" customHeight="1">
      <c r="B760" s="110" t="s">
        <v>2818</v>
      </c>
      <c r="C760" s="110" t="s">
        <v>2817</v>
      </c>
      <c r="D760" s="111" t="s">
        <v>1579</v>
      </c>
      <c r="E760" s="110" t="s">
        <v>2819</v>
      </c>
      <c r="F760" s="112">
        <f t="shared" si="82"/>
        <v>27544</v>
      </c>
      <c r="G760" s="112">
        <v>33590</v>
      </c>
      <c r="H760" s="109"/>
    </row>
    <row r="761" spans="2:8" ht="15" customHeight="1">
      <c r="B761" s="110" t="s">
        <v>1582</v>
      </c>
      <c r="C761" s="110" t="s">
        <v>218</v>
      </c>
      <c r="D761" s="111" t="s">
        <v>2345</v>
      </c>
      <c r="E761" s="110" t="s">
        <v>2081</v>
      </c>
      <c r="F761" s="112">
        <f t="shared" si="82"/>
        <v>759</v>
      </c>
      <c r="G761" s="112">
        <v>926</v>
      </c>
      <c r="H761" s="109"/>
    </row>
    <row r="762" spans="2:8" ht="15" customHeight="1">
      <c r="B762" s="110" t="s">
        <v>1583</v>
      </c>
      <c r="C762" s="110" t="s">
        <v>217</v>
      </c>
      <c r="D762" s="111" t="s">
        <v>2345</v>
      </c>
      <c r="E762" s="110" t="s">
        <v>2082</v>
      </c>
      <c r="F762" s="112">
        <f t="shared" si="82"/>
        <v>539</v>
      </c>
      <c r="G762" s="112">
        <v>657</v>
      </c>
      <c r="H762" s="108"/>
    </row>
    <row r="763" spans="2:8" ht="15" customHeight="1">
      <c r="B763" s="110" t="s">
        <v>1584</v>
      </c>
      <c r="C763" s="110" t="s">
        <v>216</v>
      </c>
      <c r="D763" s="111" t="s">
        <v>2345</v>
      </c>
      <c r="E763" s="110" t="s">
        <v>2083</v>
      </c>
      <c r="F763" s="112">
        <f t="shared" si="82"/>
        <v>449</v>
      </c>
      <c r="G763" s="112">
        <v>548</v>
      </c>
      <c r="H763" s="108"/>
    </row>
    <row r="764" spans="2:8" ht="15" customHeight="1">
      <c r="B764" s="110" t="s">
        <v>1585</v>
      </c>
      <c r="C764" s="110" t="s">
        <v>215</v>
      </c>
      <c r="D764" s="111" t="s">
        <v>2345</v>
      </c>
      <c r="E764" s="110" t="s">
        <v>2084</v>
      </c>
      <c r="F764" s="112">
        <f t="shared" si="82"/>
        <v>329</v>
      </c>
      <c r="G764" s="112">
        <v>401</v>
      </c>
      <c r="H764" s="108"/>
    </row>
    <row r="765" spans="2:8" ht="15" customHeight="1">
      <c r="B765" s="110" t="s">
        <v>1586</v>
      </c>
      <c r="C765" s="110" t="s">
        <v>84</v>
      </c>
      <c r="D765" s="111" t="s">
        <v>2345</v>
      </c>
      <c r="E765" s="110" t="s">
        <v>2085</v>
      </c>
      <c r="F765" s="112">
        <f>ROUND(G765*0.72,0)</f>
        <v>943</v>
      </c>
      <c r="G765" s="112">
        <v>1310</v>
      </c>
      <c r="H765" s="109"/>
    </row>
    <row r="766" spans="2:8" ht="15" customHeight="1">
      <c r="B766" s="110" t="s">
        <v>1587</v>
      </c>
      <c r="C766" s="110" t="s">
        <v>81</v>
      </c>
      <c r="D766" s="111" t="s">
        <v>2345</v>
      </c>
      <c r="E766" s="110" t="s">
        <v>2086</v>
      </c>
      <c r="F766" s="112">
        <f t="shared" ref="F766:F769" si="83">ROUND(G766*0.72,0)</f>
        <v>2664</v>
      </c>
      <c r="G766" s="112">
        <v>3700</v>
      </c>
      <c r="H766" s="108"/>
    </row>
    <row r="767" spans="2:8" ht="15" customHeight="1">
      <c r="B767" s="110" t="s">
        <v>1588</v>
      </c>
      <c r="C767" s="110" t="s">
        <v>82</v>
      </c>
      <c r="D767" s="111" t="s">
        <v>2345</v>
      </c>
      <c r="E767" s="110" t="s">
        <v>2087</v>
      </c>
      <c r="F767" s="112">
        <f t="shared" si="83"/>
        <v>2664</v>
      </c>
      <c r="G767" s="112">
        <v>3700</v>
      </c>
      <c r="H767" s="108"/>
    </row>
    <row r="768" spans="2:8" ht="15" customHeight="1">
      <c r="B768" s="110" t="s">
        <v>2322</v>
      </c>
      <c r="C768" s="110" t="s">
        <v>2321</v>
      </c>
      <c r="D768" s="111" t="s">
        <v>2345</v>
      </c>
      <c r="E768" s="110" t="s">
        <v>2323</v>
      </c>
      <c r="F768" s="112">
        <f t="shared" si="83"/>
        <v>438</v>
      </c>
      <c r="G768" s="112">
        <v>609</v>
      </c>
      <c r="H768" s="115"/>
    </row>
    <row r="769" spans="2:8" ht="15" customHeight="1">
      <c r="B769" s="110" t="s">
        <v>1589</v>
      </c>
      <c r="C769" s="110" t="s">
        <v>83</v>
      </c>
      <c r="D769" s="111" t="s">
        <v>2345</v>
      </c>
      <c r="E769" s="110" t="s">
        <v>2088</v>
      </c>
      <c r="F769" s="112">
        <f t="shared" si="83"/>
        <v>943</v>
      </c>
      <c r="G769" s="112">
        <v>1310</v>
      </c>
      <c r="H769" s="108"/>
    </row>
    <row r="770" spans="2:8" ht="15" customHeight="1">
      <c r="B770" s="110" t="s">
        <v>1590</v>
      </c>
      <c r="C770" s="110" t="s">
        <v>212</v>
      </c>
      <c r="D770" s="111" t="s">
        <v>2345</v>
      </c>
      <c r="E770" s="110" t="s">
        <v>2089</v>
      </c>
      <c r="F770" s="112">
        <f t="shared" ref="F770:F798" si="84">G770*0.82</f>
        <v>209.1</v>
      </c>
      <c r="G770" s="112">
        <v>255</v>
      </c>
      <c r="H770" s="108"/>
    </row>
    <row r="771" spans="2:8" ht="15" customHeight="1">
      <c r="B771" s="110" t="s">
        <v>1591</v>
      </c>
      <c r="C771" s="110" t="s">
        <v>213</v>
      </c>
      <c r="D771" s="111" t="s">
        <v>2345</v>
      </c>
      <c r="E771" s="110" t="s">
        <v>2090</v>
      </c>
      <c r="F771" s="112">
        <f t="shared" si="84"/>
        <v>199.26</v>
      </c>
      <c r="G771" s="112">
        <v>243</v>
      </c>
      <c r="H771" s="108"/>
    </row>
    <row r="772" spans="2:8" ht="15" customHeight="1">
      <c r="B772" s="110" t="s">
        <v>1592</v>
      </c>
      <c r="C772" s="110" t="s">
        <v>214</v>
      </c>
      <c r="D772" s="111" t="s">
        <v>2345</v>
      </c>
      <c r="E772" s="110" t="s">
        <v>2091</v>
      </c>
      <c r="F772" s="112">
        <f t="shared" si="84"/>
        <v>198.44</v>
      </c>
      <c r="G772" s="112">
        <v>242</v>
      </c>
      <c r="H772" s="108"/>
    </row>
    <row r="773" spans="2:8" ht="15" customHeight="1">
      <c r="B773" s="110" t="s">
        <v>1593</v>
      </c>
      <c r="C773" s="110" t="s">
        <v>1594</v>
      </c>
      <c r="D773" s="111" t="s">
        <v>2345</v>
      </c>
      <c r="E773" s="110" t="s">
        <v>1594</v>
      </c>
      <c r="F773" s="112">
        <f t="shared" si="84"/>
        <v>6.56</v>
      </c>
      <c r="G773" s="112">
        <v>8</v>
      </c>
      <c r="H773" s="108"/>
    </row>
    <row r="774" spans="2:8" ht="15" customHeight="1">
      <c r="B774" s="110" t="s">
        <v>1595</v>
      </c>
      <c r="C774" s="110" t="s">
        <v>58</v>
      </c>
      <c r="D774" s="111" t="s">
        <v>2345</v>
      </c>
      <c r="E774" s="110" t="s">
        <v>58</v>
      </c>
      <c r="F774" s="112">
        <f t="shared" si="84"/>
        <v>52.48</v>
      </c>
      <c r="G774" s="112">
        <v>64</v>
      </c>
      <c r="H774" s="109"/>
    </row>
    <row r="775" spans="2:8" ht="15" customHeight="1">
      <c r="B775" s="110" t="s">
        <v>1596</v>
      </c>
      <c r="C775" s="110" t="s">
        <v>59</v>
      </c>
      <c r="D775" s="111" t="s">
        <v>2345</v>
      </c>
      <c r="E775" s="110" t="s">
        <v>59</v>
      </c>
      <c r="F775" s="112">
        <f t="shared" si="84"/>
        <v>80.36</v>
      </c>
      <c r="G775" s="112">
        <v>98</v>
      </c>
      <c r="H775" s="109"/>
    </row>
    <row r="776" spans="2:8" ht="15" customHeight="1">
      <c r="B776" s="110" t="s">
        <v>1597</v>
      </c>
      <c r="C776" s="110" t="s">
        <v>49</v>
      </c>
      <c r="D776" s="111" t="s">
        <v>2345</v>
      </c>
      <c r="E776" s="110" t="s">
        <v>2092</v>
      </c>
      <c r="F776" s="112">
        <f t="shared" si="84"/>
        <v>127.1</v>
      </c>
      <c r="G776" s="112">
        <v>155</v>
      </c>
      <c r="H776" s="109"/>
    </row>
    <row r="777" spans="2:8" ht="15" customHeight="1">
      <c r="B777" s="110" t="s">
        <v>1598</v>
      </c>
      <c r="C777" s="110" t="s">
        <v>50</v>
      </c>
      <c r="D777" s="111" t="s">
        <v>2345</v>
      </c>
      <c r="E777" s="110" t="s">
        <v>2093</v>
      </c>
      <c r="F777" s="112">
        <f t="shared" si="84"/>
        <v>229.6</v>
      </c>
      <c r="G777" s="112">
        <v>280</v>
      </c>
      <c r="H777" s="109"/>
    </row>
    <row r="778" spans="2:8" ht="15" customHeight="1">
      <c r="B778" s="110" t="s">
        <v>1599</v>
      </c>
      <c r="C778" s="110" t="s">
        <v>51</v>
      </c>
      <c r="D778" s="111" t="s">
        <v>2345</v>
      </c>
      <c r="E778" s="110" t="s">
        <v>2094</v>
      </c>
      <c r="F778" s="112">
        <f t="shared" si="84"/>
        <v>401.79999999999995</v>
      </c>
      <c r="G778" s="112">
        <v>490</v>
      </c>
      <c r="H778" s="109"/>
    </row>
    <row r="779" spans="2:8" ht="15" customHeight="1">
      <c r="B779" s="110" t="s">
        <v>1600</v>
      </c>
      <c r="C779" s="110" t="s">
        <v>36</v>
      </c>
      <c r="D779" s="111" t="s">
        <v>2345</v>
      </c>
      <c r="E779" s="110" t="s">
        <v>36</v>
      </c>
      <c r="F779" s="112">
        <f t="shared" si="84"/>
        <v>61.499999999999993</v>
      </c>
      <c r="G779" s="112">
        <v>75</v>
      </c>
      <c r="H779" s="109"/>
    </row>
    <row r="780" spans="2:8" ht="15" customHeight="1">
      <c r="B780" s="110" t="s">
        <v>1601</v>
      </c>
      <c r="C780" s="110" t="s">
        <v>41</v>
      </c>
      <c r="D780" s="111" t="s">
        <v>2345</v>
      </c>
      <c r="E780" s="110" t="s">
        <v>41</v>
      </c>
      <c r="F780" s="112">
        <f t="shared" si="84"/>
        <v>33.619999999999997</v>
      </c>
      <c r="G780" s="112">
        <v>41</v>
      </c>
      <c r="H780" s="109"/>
    </row>
    <row r="781" spans="2:8" ht="15" customHeight="1">
      <c r="B781" s="110" t="s">
        <v>1602</v>
      </c>
      <c r="C781" s="110" t="s">
        <v>35</v>
      </c>
      <c r="D781" s="111" t="s">
        <v>2345</v>
      </c>
      <c r="E781" s="110" t="s">
        <v>1603</v>
      </c>
      <c r="F781" s="112">
        <f t="shared" si="84"/>
        <v>33.619999999999997</v>
      </c>
      <c r="G781" s="112">
        <v>41</v>
      </c>
      <c r="H781" s="109"/>
    </row>
    <row r="782" spans="2:8" ht="15" customHeight="1">
      <c r="B782" s="110" t="s">
        <v>1604</v>
      </c>
      <c r="C782" s="110" t="s">
        <v>38</v>
      </c>
      <c r="D782" s="111" t="s">
        <v>2345</v>
      </c>
      <c r="E782" s="110" t="s">
        <v>38</v>
      </c>
      <c r="F782" s="112">
        <f t="shared" si="84"/>
        <v>32.799999999999997</v>
      </c>
      <c r="G782" s="112">
        <v>40</v>
      </c>
      <c r="H782" s="109"/>
    </row>
    <row r="783" spans="2:8" ht="15" customHeight="1">
      <c r="B783" s="110" t="s">
        <v>1605</v>
      </c>
      <c r="C783" s="110" t="s">
        <v>37</v>
      </c>
      <c r="D783" s="111" t="s">
        <v>2345</v>
      </c>
      <c r="E783" s="110" t="s">
        <v>37</v>
      </c>
      <c r="F783" s="112">
        <f t="shared" si="84"/>
        <v>52.48</v>
      </c>
      <c r="G783" s="112">
        <v>64</v>
      </c>
      <c r="H783" s="109"/>
    </row>
    <row r="784" spans="2:8" ht="15" customHeight="1">
      <c r="B784" s="110" t="s">
        <v>1606</v>
      </c>
      <c r="C784" s="110" t="s">
        <v>39</v>
      </c>
      <c r="D784" s="111" t="s">
        <v>2345</v>
      </c>
      <c r="E784" s="110" t="s">
        <v>39</v>
      </c>
      <c r="F784" s="112">
        <f t="shared" si="84"/>
        <v>36.08</v>
      </c>
      <c r="G784" s="112">
        <v>44</v>
      </c>
      <c r="H784" s="109"/>
    </row>
    <row r="785" spans="2:8" ht="15" customHeight="1">
      <c r="B785" s="110" t="s">
        <v>1607</v>
      </c>
      <c r="C785" s="110" t="s">
        <v>40</v>
      </c>
      <c r="D785" s="111" t="s">
        <v>2345</v>
      </c>
      <c r="E785" s="110" t="s">
        <v>40</v>
      </c>
      <c r="F785" s="112">
        <f t="shared" si="84"/>
        <v>99.22</v>
      </c>
      <c r="G785" s="112">
        <v>121</v>
      </c>
      <c r="H785" s="109"/>
    </row>
    <row r="786" spans="2:8" ht="15" customHeight="1">
      <c r="B786" s="110" t="s">
        <v>1608</v>
      </c>
      <c r="C786" s="110" t="s">
        <v>46</v>
      </c>
      <c r="D786" s="111" t="s">
        <v>2345</v>
      </c>
      <c r="E786" s="110" t="s">
        <v>46</v>
      </c>
      <c r="F786" s="112">
        <f t="shared" si="84"/>
        <v>26.24</v>
      </c>
      <c r="G786" s="112">
        <v>32</v>
      </c>
      <c r="H786" s="109"/>
    </row>
    <row r="787" spans="2:8" ht="15" customHeight="1">
      <c r="B787" s="110" t="s">
        <v>1609</v>
      </c>
      <c r="C787" s="110" t="s">
        <v>47</v>
      </c>
      <c r="D787" s="111" t="s">
        <v>2345</v>
      </c>
      <c r="E787" s="110" t="s">
        <v>47</v>
      </c>
      <c r="F787" s="112">
        <f t="shared" si="84"/>
        <v>73.8</v>
      </c>
      <c r="G787" s="112">
        <v>90</v>
      </c>
      <c r="H787" s="108"/>
    </row>
    <row r="788" spans="2:8" ht="15" customHeight="1">
      <c r="B788" s="110" t="s">
        <v>1610</v>
      </c>
      <c r="C788" s="110" t="s">
        <v>44</v>
      </c>
      <c r="D788" s="111" t="s">
        <v>2345</v>
      </c>
      <c r="E788" s="110" t="s">
        <v>44</v>
      </c>
      <c r="F788" s="112">
        <f t="shared" si="84"/>
        <v>51.66</v>
      </c>
      <c r="G788" s="112">
        <v>63</v>
      </c>
      <c r="H788" s="109"/>
    </row>
    <row r="789" spans="2:8" ht="15" customHeight="1">
      <c r="B789" s="110" t="s">
        <v>1611</v>
      </c>
      <c r="C789" s="110" t="s">
        <v>43</v>
      </c>
      <c r="D789" s="111" t="s">
        <v>2345</v>
      </c>
      <c r="E789" s="110" t="s">
        <v>43</v>
      </c>
      <c r="F789" s="112">
        <f t="shared" si="84"/>
        <v>31.979999999999997</v>
      </c>
      <c r="G789" s="112">
        <v>39</v>
      </c>
      <c r="H789" s="109"/>
    </row>
    <row r="790" spans="2:8" ht="15" customHeight="1">
      <c r="B790" s="110" t="s">
        <v>1612</v>
      </c>
      <c r="C790" s="110" t="s">
        <v>42</v>
      </c>
      <c r="D790" s="111" t="s">
        <v>2345</v>
      </c>
      <c r="E790" s="110" t="s">
        <v>1613</v>
      </c>
      <c r="F790" s="112">
        <f t="shared" si="84"/>
        <v>33.619999999999997</v>
      </c>
      <c r="G790" s="112">
        <v>41</v>
      </c>
      <c r="H790" s="109"/>
    </row>
    <row r="791" spans="2:8" ht="15" customHeight="1">
      <c r="B791" s="110" t="s">
        <v>1614</v>
      </c>
      <c r="C791" s="110" t="s">
        <v>45</v>
      </c>
      <c r="D791" s="111" t="s">
        <v>2345</v>
      </c>
      <c r="E791" s="110" t="s">
        <v>45</v>
      </c>
      <c r="F791" s="112">
        <f t="shared" si="84"/>
        <v>61.499999999999993</v>
      </c>
      <c r="G791" s="112">
        <v>75</v>
      </c>
      <c r="H791" s="109"/>
    </row>
    <row r="792" spans="2:8" ht="15" customHeight="1">
      <c r="B792" s="110" t="s">
        <v>1615</v>
      </c>
      <c r="C792" s="110" t="s">
        <v>48</v>
      </c>
      <c r="D792" s="111" t="s">
        <v>2345</v>
      </c>
      <c r="E792" s="110" t="s">
        <v>48</v>
      </c>
      <c r="F792" s="112">
        <f t="shared" si="84"/>
        <v>35.26</v>
      </c>
      <c r="G792" s="112">
        <v>43</v>
      </c>
      <c r="H792" s="109"/>
    </row>
    <row r="793" spans="2:8" ht="15" customHeight="1">
      <c r="B793" s="110" t="s">
        <v>1616</v>
      </c>
      <c r="C793" s="110" t="s">
        <v>54</v>
      </c>
      <c r="D793" s="111" t="s">
        <v>2345</v>
      </c>
      <c r="E793" s="110" t="s">
        <v>1617</v>
      </c>
      <c r="F793" s="112">
        <f t="shared" si="84"/>
        <v>18.04</v>
      </c>
      <c r="G793" s="112">
        <v>22</v>
      </c>
      <c r="H793" s="109"/>
    </row>
    <row r="794" spans="2:8" ht="15" customHeight="1">
      <c r="B794" s="110" t="s">
        <v>1618</v>
      </c>
      <c r="C794" s="110" t="s">
        <v>52</v>
      </c>
      <c r="D794" s="111" t="s">
        <v>2345</v>
      </c>
      <c r="E794" s="110" t="s">
        <v>52</v>
      </c>
      <c r="F794" s="112">
        <f t="shared" si="84"/>
        <v>46.739999999999995</v>
      </c>
      <c r="G794" s="112">
        <v>57</v>
      </c>
      <c r="H794" s="109"/>
    </row>
    <row r="795" spans="2:8" ht="15" customHeight="1">
      <c r="B795" s="110" t="s">
        <v>1619</v>
      </c>
      <c r="C795" s="110" t="s">
        <v>317</v>
      </c>
      <c r="D795" s="111" t="s">
        <v>2345</v>
      </c>
      <c r="E795" s="110" t="s">
        <v>317</v>
      </c>
      <c r="F795" s="112">
        <f t="shared" si="84"/>
        <v>23.779999999999998</v>
      </c>
      <c r="G795" s="112">
        <v>29</v>
      </c>
      <c r="H795" s="109"/>
    </row>
    <row r="796" spans="2:8" ht="15" customHeight="1">
      <c r="B796" s="110" t="s">
        <v>1620</v>
      </c>
      <c r="C796" s="110" t="s">
        <v>56</v>
      </c>
      <c r="D796" s="111" t="s">
        <v>2345</v>
      </c>
      <c r="E796" s="110" t="s">
        <v>1621</v>
      </c>
      <c r="F796" s="112">
        <f t="shared" si="84"/>
        <v>188.6</v>
      </c>
      <c r="G796" s="112">
        <v>230</v>
      </c>
      <c r="H796" s="109"/>
    </row>
    <row r="797" spans="2:8" ht="15" customHeight="1">
      <c r="B797" s="110" t="s">
        <v>1622</v>
      </c>
      <c r="C797" s="110" t="s">
        <v>57</v>
      </c>
      <c r="D797" s="111" t="s">
        <v>2345</v>
      </c>
      <c r="E797" s="110" t="s">
        <v>1623</v>
      </c>
      <c r="F797" s="112">
        <f t="shared" si="84"/>
        <v>262.39999999999998</v>
      </c>
      <c r="G797" s="112">
        <v>320</v>
      </c>
      <c r="H797" s="109"/>
    </row>
    <row r="798" spans="2:8" ht="15" customHeight="1">
      <c r="B798" s="110" t="s">
        <v>1624</v>
      </c>
      <c r="C798" s="110" t="s">
        <v>55</v>
      </c>
      <c r="D798" s="111" t="s">
        <v>2345</v>
      </c>
      <c r="E798" s="110" t="s">
        <v>1625</v>
      </c>
      <c r="F798" s="112">
        <f t="shared" si="84"/>
        <v>943</v>
      </c>
      <c r="G798" s="112">
        <v>1150</v>
      </c>
      <c r="H798" s="108"/>
    </row>
    <row r="799" spans="2:8" ht="15" customHeight="1">
      <c r="B799" s="110" t="s">
        <v>1626</v>
      </c>
      <c r="C799" s="110" t="s">
        <v>4</v>
      </c>
      <c r="D799" s="111" t="s">
        <v>1062</v>
      </c>
      <c r="E799" s="110" t="s">
        <v>1627</v>
      </c>
      <c r="F799" s="112">
        <f>ROUND(G799*0.82,0)</f>
        <v>1050</v>
      </c>
      <c r="G799" s="112">
        <v>1280</v>
      </c>
      <c r="H799" s="108"/>
    </row>
  </sheetData>
  <autoFilter ref="A4:I799" xr:uid="{00000000-0009-0000-0000-000001000000}"/>
  <mergeCells count="1">
    <mergeCell ref="H2:H3"/>
  </mergeCells>
  <pageMargins left="0.7" right="0.7" top="0.75" bottom="0.75" header="0.3" footer="0.3"/>
  <pageSetup paperSize="9" orientation="portrait" r:id="rId1"/>
  <ignoredErrors>
    <ignoredError sqref="F708 F539"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pageSetUpPr fitToPage="1"/>
  </sheetPr>
  <dimension ref="A1:N18"/>
  <sheetViews>
    <sheetView tabSelected="1" topLeftCell="B1" zoomScaleNormal="100" zoomScaleSheetLayoutView="100" workbookViewId="0">
      <pane ySplit="7" topLeftCell="A8" activePane="bottomLeft" state="frozen"/>
      <selection pane="bottomLeft" activeCell="F11" sqref="F11"/>
    </sheetView>
  </sheetViews>
  <sheetFormatPr defaultColWidth="9.140625" defaultRowHeight="15.75"/>
  <cols>
    <col min="1" max="1" width="0.42578125" style="3" customWidth="1"/>
    <col min="2" max="2" width="27.7109375" style="7" customWidth="1"/>
    <col min="3" max="3" width="35.7109375" style="3" customWidth="1"/>
    <col min="4" max="4" width="83.7109375" style="22" customWidth="1"/>
    <col min="5" max="11" width="12.7109375" style="18" customWidth="1"/>
    <col min="12" max="12" width="0.42578125" style="12" customWidth="1"/>
    <col min="13" max="16384" width="9.140625" style="3"/>
  </cols>
  <sheetData>
    <row r="1" spans="1:14" ht="3.75" customHeight="1">
      <c r="A1" s="44"/>
      <c r="B1" s="46"/>
      <c r="C1" s="44"/>
      <c r="D1" s="47"/>
      <c r="E1" s="48"/>
      <c r="F1" s="48"/>
      <c r="G1" s="48"/>
      <c r="H1" s="48"/>
      <c r="I1" s="48"/>
      <c r="J1" s="48"/>
      <c r="K1" s="48"/>
      <c r="L1" s="49"/>
    </row>
    <row r="2" spans="1:14" ht="18" customHeight="1">
      <c r="A2" s="44"/>
      <c r="B2" s="1"/>
      <c r="C2" s="19"/>
      <c r="D2" s="19"/>
      <c r="E2" s="10"/>
      <c r="F2" s="10"/>
      <c r="G2" s="10"/>
      <c r="H2" s="10"/>
      <c r="I2" s="10"/>
      <c r="J2" s="10"/>
      <c r="K2" s="10"/>
      <c r="L2" s="49"/>
    </row>
    <row r="3" spans="1:14" ht="18" customHeight="1">
      <c r="A3" s="44"/>
      <c r="B3" s="1"/>
      <c r="D3" s="20"/>
      <c r="E3" s="11"/>
      <c r="F3" s="11"/>
      <c r="G3" s="11"/>
      <c r="H3" s="11"/>
      <c r="I3" s="11"/>
      <c r="J3" s="11"/>
      <c r="K3" s="11"/>
      <c r="L3" s="49"/>
    </row>
    <row r="4" spans="1:14" ht="18" customHeight="1">
      <c r="A4" s="44"/>
      <c r="B4" s="34"/>
      <c r="C4" s="2"/>
      <c r="D4" s="24"/>
      <c r="E4" s="149"/>
      <c r="F4" s="149"/>
      <c r="G4" s="149"/>
      <c r="H4" s="149"/>
      <c r="I4" s="149"/>
      <c r="J4" s="149"/>
      <c r="K4" s="149"/>
      <c r="L4" s="49"/>
    </row>
    <row r="5" spans="1:14" ht="18" customHeight="1">
      <c r="A5" s="44"/>
      <c r="B5" s="6"/>
      <c r="C5" s="4"/>
      <c r="D5" s="25"/>
      <c r="E5" s="136"/>
      <c r="F5" s="136"/>
      <c r="G5" s="136"/>
      <c r="H5" s="136"/>
      <c r="I5" s="136"/>
      <c r="J5" s="117" t="s">
        <v>3166</v>
      </c>
      <c r="K5" s="117" t="s">
        <v>3164</v>
      </c>
      <c r="L5" s="49"/>
      <c r="M5" s="36"/>
    </row>
    <row r="6" spans="1:14" s="26" customFormat="1" ht="18" customHeight="1">
      <c r="A6" s="45"/>
      <c r="B6" s="35"/>
      <c r="C6" s="38"/>
      <c r="D6" s="33"/>
      <c r="E6" s="135"/>
      <c r="F6" s="135"/>
      <c r="G6" s="135"/>
      <c r="H6" s="135"/>
      <c r="I6" s="135"/>
      <c r="J6" s="117">
        <v>3.9</v>
      </c>
      <c r="K6" s="117">
        <v>3.67</v>
      </c>
      <c r="L6" s="50"/>
    </row>
    <row r="7" spans="1:14" s="26" customFormat="1" ht="12.75">
      <c r="A7" s="45"/>
      <c r="B7" s="117" t="s">
        <v>2394</v>
      </c>
      <c r="C7" s="117" t="s">
        <v>2761</v>
      </c>
      <c r="D7" s="117" t="s">
        <v>2392</v>
      </c>
      <c r="E7" s="117" t="s">
        <v>3167</v>
      </c>
      <c r="F7" s="117" t="s">
        <v>3161</v>
      </c>
      <c r="G7" s="117" t="s">
        <v>3162</v>
      </c>
      <c r="H7" s="117" t="s">
        <v>3163</v>
      </c>
      <c r="I7" s="117" t="s">
        <v>3159</v>
      </c>
      <c r="J7" s="117" t="s">
        <v>3165</v>
      </c>
      <c r="K7" s="117" t="s">
        <v>3160</v>
      </c>
      <c r="L7" s="51"/>
    </row>
    <row r="8" spans="1:14" s="26" customFormat="1" ht="12.75">
      <c r="A8" s="45"/>
      <c r="B8" s="117"/>
      <c r="C8" s="117"/>
      <c r="D8" s="117"/>
      <c r="E8" s="117"/>
      <c r="F8" s="137">
        <v>0.45</v>
      </c>
      <c r="G8" s="137">
        <v>0.35</v>
      </c>
      <c r="H8" s="137">
        <v>0.31</v>
      </c>
      <c r="I8" s="137">
        <v>0.2</v>
      </c>
      <c r="J8" s="137">
        <v>0.95</v>
      </c>
      <c r="K8" s="117"/>
      <c r="L8" s="51"/>
    </row>
    <row r="9" spans="1:14" s="26" customFormat="1" ht="12.75" customHeight="1">
      <c r="A9" s="45"/>
      <c r="B9" s="148" t="s">
        <v>2370</v>
      </c>
      <c r="C9" s="148"/>
      <c r="D9" s="148"/>
      <c r="E9" s="148"/>
      <c r="F9" s="148"/>
      <c r="G9" s="148"/>
      <c r="H9" s="148"/>
      <c r="I9" s="148"/>
      <c r="J9" s="148"/>
      <c r="K9" s="148"/>
      <c r="L9" s="50"/>
    </row>
    <row r="10" spans="1:14" s="26" customFormat="1" ht="150" customHeight="1">
      <c r="A10" s="45"/>
      <c r="B10" s="39" t="s">
        <v>2904</v>
      </c>
      <c r="C10" s="40"/>
      <c r="D10" s="41" t="s">
        <v>2908</v>
      </c>
      <c r="E10" s="131">
        <f>'ОБЩИЙ ПРАЙС ЛИСТ'!G360</f>
        <v>16511</v>
      </c>
      <c r="F10" s="138">
        <f>E10*0.55/100*$K$6</f>
        <v>333.27453500000001</v>
      </c>
      <c r="G10" s="138">
        <f>E10*0.65/100*$K$6</f>
        <v>393.86990500000002</v>
      </c>
      <c r="H10" s="138">
        <f>E10*0.69/100*$K$6</f>
        <v>418.10805299999993</v>
      </c>
      <c r="I10" s="138">
        <f>J10*0.8</f>
        <v>489.38603999999998</v>
      </c>
      <c r="J10" s="138">
        <f>E10*0.95/100*$J$6</f>
        <v>611.73254999999995</v>
      </c>
      <c r="K10" s="43"/>
      <c r="L10" s="50"/>
      <c r="N10" s="118"/>
    </row>
    <row r="11" spans="1:14" s="26" customFormat="1" ht="150" customHeight="1">
      <c r="A11" s="45"/>
      <c r="B11" s="39" t="s">
        <v>1806</v>
      </c>
      <c r="C11" s="40"/>
      <c r="D11" s="41" t="s">
        <v>2636</v>
      </c>
      <c r="E11" s="42">
        <f>'ОБЩИЙ ПРАЙС ЛИСТ'!G357</f>
        <v>17511</v>
      </c>
      <c r="F11" s="138">
        <f t="shared" ref="F11:F17" si="0">E11*0.55/100*$K$6</f>
        <v>353.45953500000002</v>
      </c>
      <c r="G11" s="138">
        <f t="shared" ref="G11:G17" si="1">E11*0.65/100*$K$6</f>
        <v>417.72490499999998</v>
      </c>
      <c r="H11" s="138">
        <f t="shared" ref="H11:H17" si="2">E11*0.69/100*$K$6</f>
        <v>443.43105299999996</v>
      </c>
      <c r="I11" s="138">
        <f t="shared" ref="I11:I17" si="3">J11*0.8</f>
        <v>519.02604000000008</v>
      </c>
      <c r="J11" s="138">
        <f t="shared" ref="J11:J17" si="4">E11*0.95/100*$J$6</f>
        <v>648.78255000000001</v>
      </c>
      <c r="K11" s="43"/>
      <c r="L11" s="50"/>
      <c r="N11" s="118"/>
    </row>
    <row r="12" spans="1:14" s="26" customFormat="1" ht="150" customHeight="1">
      <c r="A12" s="45"/>
      <c r="B12" s="39" t="s">
        <v>2301</v>
      </c>
      <c r="C12" s="40"/>
      <c r="D12" s="41" t="s">
        <v>2671</v>
      </c>
      <c r="E12" s="42">
        <f>'ОБЩИЙ ПРАЙС ЛИСТ'!G414</f>
        <v>19500</v>
      </c>
      <c r="F12" s="138">
        <f t="shared" si="0"/>
        <v>393.60750000000002</v>
      </c>
      <c r="G12" s="138">
        <f t="shared" si="1"/>
        <v>465.17250000000001</v>
      </c>
      <c r="H12" s="138">
        <f t="shared" si="2"/>
        <v>493.79849999999993</v>
      </c>
      <c r="I12" s="138">
        <f t="shared" si="3"/>
        <v>577.98</v>
      </c>
      <c r="J12" s="138">
        <f t="shared" si="4"/>
        <v>722.47500000000002</v>
      </c>
      <c r="K12" s="43"/>
      <c r="L12" s="50"/>
      <c r="N12" s="118"/>
    </row>
    <row r="13" spans="1:14" s="26" customFormat="1" ht="150" customHeight="1">
      <c r="A13" s="45"/>
      <c r="B13" s="39" t="s">
        <v>2306</v>
      </c>
      <c r="C13" s="40"/>
      <c r="D13" s="41" t="s">
        <v>2672</v>
      </c>
      <c r="E13" s="131">
        <f>'ОБЩИЙ ПРАЙС ЛИСТ'!G467</f>
        <v>29200</v>
      </c>
      <c r="F13" s="138">
        <f t="shared" si="0"/>
        <v>589.40200000000004</v>
      </c>
      <c r="G13" s="138">
        <f t="shared" si="1"/>
        <v>696.56600000000003</v>
      </c>
      <c r="H13" s="138">
        <f t="shared" si="2"/>
        <v>739.4316</v>
      </c>
      <c r="I13" s="138">
        <f t="shared" si="3"/>
        <v>865.48799999999994</v>
      </c>
      <c r="J13" s="138">
        <f t="shared" si="4"/>
        <v>1081.8599999999999</v>
      </c>
      <c r="K13" s="43"/>
      <c r="L13" s="50"/>
    </row>
    <row r="14" spans="1:14" ht="150" customHeight="1">
      <c r="A14" s="44"/>
      <c r="B14" s="39" t="s">
        <v>2307</v>
      </c>
      <c r="C14" s="40"/>
      <c r="D14" s="41" t="s">
        <v>2349</v>
      </c>
      <c r="E14" s="42">
        <f>'ОБЩИЙ ПРАЙС ЛИСТ'!G416</f>
        <v>13304</v>
      </c>
      <c r="F14" s="138">
        <f t="shared" si="0"/>
        <v>268.54124000000002</v>
      </c>
      <c r="G14" s="138">
        <f t="shared" si="1"/>
        <v>317.36691999999999</v>
      </c>
      <c r="H14" s="138">
        <f t="shared" si="2"/>
        <v>336.89719199999996</v>
      </c>
      <c r="I14" s="138">
        <f t="shared" si="3"/>
        <v>394.33055999999999</v>
      </c>
      <c r="J14" s="138">
        <f t="shared" si="4"/>
        <v>492.91319999999996</v>
      </c>
      <c r="K14" s="43"/>
      <c r="L14" s="49"/>
    </row>
    <row r="15" spans="1:14" ht="150" customHeight="1">
      <c r="A15" s="44"/>
      <c r="B15" s="39" t="s">
        <v>259</v>
      </c>
      <c r="C15" s="40"/>
      <c r="D15" s="41" t="s">
        <v>2637</v>
      </c>
      <c r="E15" s="131">
        <f>'ОБЩИЙ ПРАЙС ЛИСТ'!G457</f>
        <v>13300</v>
      </c>
      <c r="F15" s="138">
        <f t="shared" si="0"/>
        <v>268.46050000000002</v>
      </c>
      <c r="G15" s="138">
        <f t="shared" si="1"/>
        <v>317.2715</v>
      </c>
      <c r="H15" s="138">
        <f t="shared" si="2"/>
        <v>336.79589999999996</v>
      </c>
      <c r="I15" s="138">
        <f t="shared" si="3"/>
        <v>394.21199999999999</v>
      </c>
      <c r="J15" s="138">
        <f t="shared" si="4"/>
        <v>492.76499999999999</v>
      </c>
      <c r="K15" s="43"/>
      <c r="L15" s="49"/>
    </row>
    <row r="16" spans="1:14" ht="150" customHeight="1">
      <c r="A16" s="44"/>
      <c r="B16" s="39" t="s">
        <v>2375</v>
      </c>
      <c r="C16" s="40"/>
      <c r="D16" s="41" t="s">
        <v>2638</v>
      </c>
      <c r="E16" s="42">
        <f>'ОБЩИЙ ПРАЙС ЛИСТ'!G365</f>
        <v>17511</v>
      </c>
      <c r="F16" s="138">
        <f t="shared" si="0"/>
        <v>353.45953500000002</v>
      </c>
      <c r="G16" s="138">
        <f t="shared" si="1"/>
        <v>417.72490499999998</v>
      </c>
      <c r="H16" s="138">
        <f t="shared" si="2"/>
        <v>443.43105299999996</v>
      </c>
      <c r="I16" s="138">
        <f t="shared" si="3"/>
        <v>519.02604000000008</v>
      </c>
      <c r="J16" s="138">
        <f t="shared" si="4"/>
        <v>648.78255000000001</v>
      </c>
      <c r="K16" s="43"/>
      <c r="L16" s="49"/>
    </row>
    <row r="17" spans="1:12" ht="150" customHeight="1">
      <c r="A17" s="44"/>
      <c r="B17" s="56" t="s">
        <v>182</v>
      </c>
      <c r="C17" s="40"/>
      <c r="D17" s="41" t="s">
        <v>2639</v>
      </c>
      <c r="E17" s="42">
        <f>'ОБЩИЙ ПРАЙС ЛИСТ'!G531</f>
        <v>5497</v>
      </c>
      <c r="F17" s="138">
        <f t="shared" si="0"/>
        <v>110.956945</v>
      </c>
      <c r="G17" s="138">
        <f t="shared" si="1"/>
        <v>131.13093499999999</v>
      </c>
      <c r="H17" s="138">
        <f t="shared" si="2"/>
        <v>139.20053099999998</v>
      </c>
      <c r="I17" s="138">
        <f t="shared" si="3"/>
        <v>162.93108000000001</v>
      </c>
      <c r="J17" s="138">
        <f t="shared" si="4"/>
        <v>203.66385</v>
      </c>
      <c r="K17" s="26"/>
      <c r="L17" s="49"/>
    </row>
    <row r="18" spans="1:12" ht="2.25" customHeight="1">
      <c r="A18" s="44"/>
      <c r="B18" s="46"/>
      <c r="C18" s="44"/>
      <c r="D18" s="47"/>
      <c r="E18" s="48"/>
      <c r="F18" s="48"/>
      <c r="G18" s="48"/>
      <c r="H18" s="48"/>
      <c r="I18" s="48"/>
      <c r="J18" s="48"/>
      <c r="K18" s="48"/>
      <c r="L18" s="49"/>
    </row>
  </sheetData>
  <protectedRanges>
    <protectedRange password="C64C" sqref="B18:D8303" name="Диапазон1_7"/>
    <protectedRange password="C64C" sqref="E9:K9 B7:D9" name="Диапазон1_7_1_1_1"/>
    <protectedRange password="C64C" sqref="D5" name="Диапазон1_7_1_1_2_1_1_2_1_1_1_1"/>
    <protectedRange password="C64C" sqref="B15:D15 C16:D16 D17 B14:C14 B10:C11" name="Диапазон1_7_1_1_1_1"/>
    <protectedRange password="C64C" sqref="E10:J10 E11:E16 F11:J17" name="Диапазон1_7_1_10_10_3"/>
    <protectedRange password="C64C" sqref="B16" name="Диапазон1_7_1_1_1_1_2"/>
    <protectedRange password="C64C" sqref="B12:C13" name="Диапазон1_7_1_1_1_1_3"/>
    <protectedRange password="C64C" sqref="D12" name="Диапазон1_7_1_1_1_1_1_1_1"/>
    <protectedRange password="C64C" sqref="D13" name="Диапазон1_7_1_1_1_1_1_1_2"/>
    <protectedRange password="C64C" sqref="D14" name="Диапазон1_7_1_1_1_1_4"/>
    <protectedRange password="C64C" sqref="D10:D11" name="Диапазон1_7_1_1_1_1_1_2"/>
    <protectedRange password="C64C" sqref="B17:C17" name="Диапазон1_7_1_11"/>
    <protectedRange password="C64C" sqref="E17" name="Диапазон1_7_1_10_10_3_7_4"/>
  </protectedRanges>
  <mergeCells count="2">
    <mergeCell ref="B9:K9"/>
    <mergeCell ref="E4:K4"/>
  </mergeCells>
  <pageMargins left="0.7" right="0.7" top="0.75" bottom="0.75" header="0.3" footer="0.3"/>
  <pageSetup paperSize="9" scale="47" orientation="portrait" r:id="rId1"/>
  <ignoredErrors>
    <ignoredError sqref="E16 E14:E15 E13 E17 E12 E11 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K159"/>
  <sheetViews>
    <sheetView zoomScaleNormal="100" zoomScaleSheetLayoutView="100" workbookViewId="0">
      <pane ySplit="7" topLeftCell="A8" activePane="bottomLeft" state="frozen"/>
      <selection pane="bottomLeft" activeCell="F11" sqref="F11:J11"/>
    </sheetView>
  </sheetViews>
  <sheetFormatPr defaultColWidth="9.140625" defaultRowHeight="15.75"/>
  <cols>
    <col min="1" max="1" width="0.42578125" customWidth="1"/>
    <col min="2" max="2" width="27.7109375" style="7" customWidth="1"/>
    <col min="3" max="3" width="35.7109375" style="3" customWidth="1"/>
    <col min="4" max="4" width="83.7109375" style="22" customWidth="1"/>
    <col min="5" max="9" width="12.7109375" style="18" customWidth="1"/>
    <col min="10" max="10" width="12.7109375" style="3" customWidth="1"/>
    <col min="11" max="11" width="10.42578125" style="3" customWidth="1"/>
    <col min="12" max="16384" width="9.140625" style="3"/>
  </cols>
  <sheetData>
    <row r="1" spans="1:11" ht="3.75" customHeight="1">
      <c r="A1" s="71"/>
      <c r="B1" s="46"/>
      <c r="C1" s="44"/>
      <c r="D1" s="47"/>
      <c r="E1" s="48"/>
      <c r="F1" s="48"/>
      <c r="G1" s="48"/>
      <c r="H1" s="48"/>
      <c r="I1" s="48"/>
      <c r="J1" s="44"/>
      <c r="K1" s="44"/>
    </row>
    <row r="2" spans="1:11" ht="18" customHeight="1">
      <c r="A2" s="71"/>
      <c r="B2" s="1"/>
      <c r="C2" s="19"/>
      <c r="D2" s="19"/>
      <c r="E2" s="10"/>
      <c r="F2" s="10"/>
      <c r="G2" s="10"/>
      <c r="H2" s="10"/>
      <c r="I2" s="10"/>
      <c r="J2" s="10"/>
      <c r="K2" s="44"/>
    </row>
    <row r="3" spans="1:11" ht="18" customHeight="1">
      <c r="A3" s="71"/>
      <c r="B3" s="1"/>
      <c r="D3" s="20"/>
      <c r="E3" s="11"/>
      <c r="F3" s="11"/>
      <c r="G3" s="11"/>
      <c r="H3" s="11"/>
      <c r="I3" s="11"/>
      <c r="J3" s="11"/>
      <c r="K3" s="44"/>
    </row>
    <row r="4" spans="1:11" ht="18" customHeight="1">
      <c r="A4" s="71"/>
      <c r="B4" s="34"/>
      <c r="C4" s="2"/>
      <c r="D4" s="24"/>
      <c r="E4" s="149"/>
      <c r="F4" s="149"/>
      <c r="G4" s="149"/>
      <c r="H4" s="149"/>
      <c r="I4" s="149"/>
      <c r="J4" s="149"/>
      <c r="K4" s="44"/>
    </row>
    <row r="5" spans="1:11" ht="18" customHeight="1">
      <c r="A5" s="71"/>
      <c r="B5" s="6"/>
      <c r="C5" s="4"/>
      <c r="D5" s="25"/>
      <c r="E5" s="136"/>
      <c r="F5" s="136"/>
      <c r="G5" s="136"/>
      <c r="H5" s="136"/>
      <c r="I5" s="136"/>
      <c r="J5" s="117" t="s">
        <v>3166</v>
      </c>
      <c r="K5" s="117" t="s">
        <v>3164</v>
      </c>
    </row>
    <row r="6" spans="1:11" s="26" customFormat="1" ht="18" customHeight="1">
      <c r="A6" s="71"/>
      <c r="B6" s="35"/>
      <c r="C6" s="38"/>
      <c r="D6" s="33"/>
      <c r="E6" s="135"/>
      <c r="F6" s="135"/>
      <c r="G6" s="135"/>
      <c r="H6" s="135"/>
      <c r="I6" s="135"/>
      <c r="J6" s="117">
        <v>3.9</v>
      </c>
      <c r="K6" s="117">
        <v>3.67</v>
      </c>
    </row>
    <row r="7" spans="1:11" s="26" customFormat="1" ht="12.75" customHeight="1">
      <c r="A7" s="71"/>
      <c r="B7" s="117" t="s">
        <v>2394</v>
      </c>
      <c r="C7" s="117" t="s">
        <v>2761</v>
      </c>
      <c r="D7" s="117" t="s">
        <v>2392</v>
      </c>
      <c r="E7" s="117" t="s">
        <v>3167</v>
      </c>
      <c r="F7" s="117" t="s">
        <v>3161</v>
      </c>
      <c r="G7" s="117" t="s">
        <v>3162</v>
      </c>
      <c r="H7" s="117" t="s">
        <v>3163</v>
      </c>
      <c r="I7" s="117" t="s">
        <v>3159</v>
      </c>
      <c r="J7" s="117" t="s">
        <v>3165</v>
      </c>
      <c r="K7" s="117" t="s">
        <v>3160</v>
      </c>
    </row>
    <row r="8" spans="1:11" s="26" customFormat="1" ht="12.75" customHeight="1">
      <c r="A8" s="71"/>
      <c r="B8" s="117"/>
      <c r="C8" s="117"/>
      <c r="D8" s="117"/>
      <c r="E8" s="117"/>
      <c r="F8" s="137">
        <v>0.45</v>
      </c>
      <c r="G8" s="137">
        <v>0.35</v>
      </c>
      <c r="H8" s="137">
        <v>0.31</v>
      </c>
      <c r="I8" s="137">
        <v>0.2</v>
      </c>
      <c r="J8" s="137">
        <v>0.95</v>
      </c>
      <c r="K8" s="117"/>
    </row>
    <row r="9" spans="1:11" s="26" customFormat="1" ht="12.75" customHeight="1">
      <c r="A9" s="71"/>
      <c r="B9" s="148" t="s">
        <v>2560</v>
      </c>
      <c r="C9" s="148"/>
      <c r="D9" s="148"/>
      <c r="E9" s="148"/>
      <c r="F9" s="148"/>
      <c r="G9" s="148"/>
      <c r="H9" s="148"/>
      <c r="I9" s="148"/>
      <c r="J9" s="148"/>
      <c r="K9" s="45"/>
    </row>
    <row r="10" spans="1:11" s="26" customFormat="1" ht="15">
      <c r="A10" s="71"/>
      <c r="B10" s="148" t="s">
        <v>2554</v>
      </c>
      <c r="C10" s="148"/>
      <c r="D10" s="148"/>
      <c r="E10" s="148"/>
      <c r="F10" s="148"/>
      <c r="G10" s="148"/>
      <c r="H10" s="148"/>
      <c r="I10" s="148"/>
      <c r="J10" s="148"/>
      <c r="K10" s="45"/>
    </row>
    <row r="11" spans="1:11" s="26" customFormat="1" ht="90" customHeight="1">
      <c r="A11" s="71"/>
      <c r="B11" s="39" t="s">
        <v>2685</v>
      </c>
      <c r="C11" s="40"/>
      <c r="D11" s="41" t="s">
        <v>2689</v>
      </c>
      <c r="E11" s="42">
        <f>'ОБЩИЙ ПРАЙС ЛИСТ'!G358</f>
        <v>10906</v>
      </c>
      <c r="F11" s="138">
        <f>E11*0.55/100*$K$6</f>
        <v>220.13761000000002</v>
      </c>
      <c r="G11" s="138">
        <f>E11*0.65/100*$K$6</f>
        <v>260.16263000000004</v>
      </c>
      <c r="H11" s="138">
        <f>E11*0.69/100*$K$6</f>
        <v>276.17263799999995</v>
      </c>
      <c r="I11" s="138">
        <f>J11*0.8</f>
        <v>323.25383999999997</v>
      </c>
      <c r="J11" s="138">
        <f>E11*0.95/100*$J$6</f>
        <v>404.06729999999993</v>
      </c>
      <c r="K11" s="45"/>
    </row>
    <row r="12" spans="1:11" s="26" customFormat="1" ht="90" customHeight="1">
      <c r="A12" s="71"/>
      <c r="B12" s="39" t="s">
        <v>578</v>
      </c>
      <c r="C12" s="40"/>
      <c r="D12" s="41" t="s">
        <v>2593</v>
      </c>
      <c r="E12" s="42">
        <f>'ОБЩИЙ ПРАЙС ЛИСТ'!G351</f>
        <v>12141</v>
      </c>
      <c r="F12" s="138">
        <f t="shared" ref="F12:F15" si="0">E12*0.55/100*$K$6</f>
        <v>245.06608500000002</v>
      </c>
      <c r="G12" s="138">
        <f t="shared" ref="G12:G15" si="1">E12*0.65/100*$K$6</f>
        <v>289.62355500000001</v>
      </c>
      <c r="H12" s="138">
        <f t="shared" ref="H12:H15" si="2">E12*0.69/100*$K$6</f>
        <v>307.44654299999996</v>
      </c>
      <c r="I12" s="138">
        <f t="shared" ref="I12:I15" si="3">J12*0.8</f>
        <v>359.85924</v>
      </c>
      <c r="J12" s="138">
        <f t="shared" ref="J12:J15" si="4">E12*0.95/100*$J$6</f>
        <v>449.82404999999994</v>
      </c>
      <c r="K12" s="45"/>
    </row>
    <row r="13" spans="1:11" s="26" customFormat="1" ht="90" customHeight="1">
      <c r="A13" s="71"/>
      <c r="B13" s="39" t="s">
        <v>1674</v>
      </c>
      <c r="C13" s="40"/>
      <c r="D13" s="41" t="s">
        <v>2593</v>
      </c>
      <c r="E13" s="42">
        <f>'ОБЩИЙ ПРАЙС ЛИСТ'!G369</f>
        <v>12141</v>
      </c>
      <c r="F13" s="138">
        <f t="shared" si="0"/>
        <v>245.06608500000002</v>
      </c>
      <c r="G13" s="138">
        <f t="shared" si="1"/>
        <v>289.62355500000001</v>
      </c>
      <c r="H13" s="138">
        <f t="shared" si="2"/>
        <v>307.44654299999996</v>
      </c>
      <c r="I13" s="138">
        <f t="shared" si="3"/>
        <v>359.85924</v>
      </c>
      <c r="J13" s="138">
        <f t="shared" si="4"/>
        <v>449.82404999999994</v>
      </c>
      <c r="K13" s="45"/>
    </row>
    <row r="14" spans="1:11" s="26" customFormat="1" ht="90" customHeight="1">
      <c r="A14" s="71"/>
      <c r="B14" s="39" t="s">
        <v>1675</v>
      </c>
      <c r="C14" s="40"/>
      <c r="D14" s="41" t="s">
        <v>2594</v>
      </c>
      <c r="E14" s="42">
        <f>'ОБЩИЙ ПРАЙС ЛИСТ'!G354</f>
        <v>15077</v>
      </c>
      <c r="F14" s="138">
        <f t="shared" si="0"/>
        <v>304.32924500000001</v>
      </c>
      <c r="G14" s="138">
        <f t="shared" si="1"/>
        <v>359.66183500000005</v>
      </c>
      <c r="H14" s="138">
        <f t="shared" si="2"/>
        <v>381.79487099999994</v>
      </c>
      <c r="I14" s="138">
        <f t="shared" si="3"/>
        <v>446.88227999999992</v>
      </c>
      <c r="J14" s="138">
        <f t="shared" si="4"/>
        <v>558.60284999999988</v>
      </c>
      <c r="K14" s="45"/>
    </row>
    <row r="15" spans="1:11" s="26" customFormat="1" ht="90" customHeight="1">
      <c r="A15" s="71"/>
      <c r="B15" s="56" t="s">
        <v>2376</v>
      </c>
      <c r="C15" s="40"/>
      <c r="D15" s="41" t="s">
        <v>2619</v>
      </c>
      <c r="E15" s="42">
        <f>'ОБЩИЙ ПРАЙС ЛИСТ'!G349</f>
        <v>12141</v>
      </c>
      <c r="F15" s="138">
        <f t="shared" si="0"/>
        <v>245.06608500000002</v>
      </c>
      <c r="G15" s="138">
        <f t="shared" si="1"/>
        <v>289.62355500000001</v>
      </c>
      <c r="H15" s="138">
        <f t="shared" si="2"/>
        <v>307.44654299999996</v>
      </c>
      <c r="I15" s="138">
        <f t="shared" si="3"/>
        <v>359.85924</v>
      </c>
      <c r="J15" s="138">
        <f t="shared" si="4"/>
        <v>449.82404999999994</v>
      </c>
      <c r="K15" s="45"/>
    </row>
    <row r="16" spans="1:11" s="26" customFormat="1" ht="12.75" customHeight="1">
      <c r="A16" s="71"/>
      <c r="B16" s="148" t="s">
        <v>2556</v>
      </c>
      <c r="C16" s="148"/>
      <c r="D16" s="148"/>
      <c r="E16" s="148"/>
      <c r="F16" s="148"/>
      <c r="G16" s="148"/>
      <c r="H16" s="148"/>
      <c r="I16" s="148"/>
      <c r="J16" s="148"/>
      <c r="K16" s="45"/>
    </row>
    <row r="17" spans="1:11" s="26" customFormat="1" ht="90" customHeight="1">
      <c r="A17" s="71"/>
      <c r="B17" s="39" t="s">
        <v>579</v>
      </c>
      <c r="C17" s="40"/>
      <c r="D17" s="41" t="s">
        <v>2192</v>
      </c>
      <c r="E17" s="42">
        <f>'ОБЩИЙ ПРАЙС ЛИСТ'!G476</f>
        <v>15077</v>
      </c>
      <c r="F17" s="138">
        <f t="shared" ref="F17:F18" si="5">E17*0.55/100*$K$6</f>
        <v>304.32924500000001</v>
      </c>
      <c r="G17" s="138">
        <f t="shared" ref="G17:G18" si="6">E17*0.65/100*$K$6</f>
        <v>359.66183500000005</v>
      </c>
      <c r="H17" s="138">
        <f t="shared" ref="H17:H18" si="7">E17*0.69/100*$K$6</f>
        <v>381.79487099999994</v>
      </c>
      <c r="I17" s="138">
        <f t="shared" ref="I17:I18" si="8">J17*0.8</f>
        <v>446.88227999999992</v>
      </c>
      <c r="J17" s="138">
        <f t="shared" ref="J17:J18" si="9">E17*0.95/100*$J$6</f>
        <v>558.60284999999988</v>
      </c>
      <c r="K17" s="45"/>
    </row>
    <row r="18" spans="1:11" s="26" customFormat="1" ht="90" customHeight="1">
      <c r="A18" s="71"/>
      <c r="B18" s="39" t="s">
        <v>2673</v>
      </c>
      <c r="C18" s="40"/>
      <c r="D18" s="41" t="s">
        <v>2674</v>
      </c>
      <c r="E18" s="131">
        <f>'ОБЩИЙ ПРАЙС ЛИСТ'!G482</f>
        <v>15077</v>
      </c>
      <c r="F18" s="138">
        <f t="shared" si="5"/>
        <v>304.32924500000001</v>
      </c>
      <c r="G18" s="138">
        <f t="shared" si="6"/>
        <v>359.66183500000005</v>
      </c>
      <c r="H18" s="138">
        <f t="shared" si="7"/>
        <v>381.79487099999994</v>
      </c>
      <c r="I18" s="138">
        <f t="shared" si="8"/>
        <v>446.88227999999992</v>
      </c>
      <c r="J18" s="138">
        <f t="shared" si="9"/>
        <v>558.60284999999988</v>
      </c>
      <c r="K18" s="45"/>
    </row>
    <row r="19" spans="1:11" s="26" customFormat="1" ht="12.75" customHeight="1">
      <c r="A19" s="71"/>
      <c r="B19" s="148" t="s">
        <v>176</v>
      </c>
      <c r="C19" s="148"/>
      <c r="D19" s="148"/>
      <c r="E19" s="148"/>
      <c r="F19" s="148"/>
      <c r="G19" s="148"/>
      <c r="H19" s="148"/>
      <c r="I19" s="148"/>
      <c r="J19" s="148"/>
      <c r="K19" s="45"/>
    </row>
    <row r="20" spans="1:11" s="26" customFormat="1" ht="90" customHeight="1">
      <c r="A20" s="71"/>
      <c r="B20" s="39" t="s">
        <v>2308</v>
      </c>
      <c r="C20" s="40"/>
      <c r="D20" s="41" t="s">
        <v>2595</v>
      </c>
      <c r="E20" s="129">
        <f>'ОБЩИЙ ПРАЙС ЛИСТ'!G425</f>
        <v>15077</v>
      </c>
      <c r="F20" s="138">
        <f>E20*0.55/100*$K$6</f>
        <v>304.32924500000001</v>
      </c>
      <c r="G20" s="138">
        <f>E20*0.65/100*$K$6</f>
        <v>359.66183500000005</v>
      </c>
      <c r="H20" s="138">
        <f>E20*0.69/100*$K$6</f>
        <v>381.79487099999994</v>
      </c>
      <c r="I20" s="138">
        <f>J20*0.8</f>
        <v>446.88227999999992</v>
      </c>
      <c r="J20" s="138">
        <f>E20*0.95/100*$J$6</f>
        <v>558.60284999999988</v>
      </c>
      <c r="K20" s="45"/>
    </row>
    <row r="21" spans="1:11" s="26" customFormat="1" ht="12.75" customHeight="1">
      <c r="A21" s="71"/>
      <c r="B21" s="148" t="s">
        <v>2557</v>
      </c>
      <c r="C21" s="148"/>
      <c r="D21" s="148"/>
      <c r="E21" s="148"/>
      <c r="F21" s="148"/>
      <c r="G21" s="148"/>
      <c r="H21" s="148"/>
      <c r="I21" s="148"/>
      <c r="J21" s="148"/>
      <c r="K21" s="45"/>
    </row>
    <row r="22" spans="1:11" s="26" customFormat="1" ht="90" customHeight="1">
      <c r="A22" s="71"/>
      <c r="B22" s="39" t="s">
        <v>2309</v>
      </c>
      <c r="C22" s="40"/>
      <c r="D22" s="41" t="s">
        <v>2193</v>
      </c>
      <c r="E22" s="131">
        <f>'ОБЩИЙ ПРАЙС ЛИСТ'!G463</f>
        <v>15077</v>
      </c>
      <c r="F22" s="138">
        <f t="shared" ref="F22:F23" si="10">E22*0.55/100*$K$6</f>
        <v>304.32924500000001</v>
      </c>
      <c r="G22" s="138">
        <f t="shared" ref="G22:G23" si="11">E22*0.65/100*$K$6</f>
        <v>359.66183500000005</v>
      </c>
      <c r="H22" s="138">
        <f t="shared" ref="H22:H23" si="12">E22*0.69/100*$K$6</f>
        <v>381.79487099999994</v>
      </c>
      <c r="I22" s="138">
        <f t="shared" ref="I22:I23" si="13">J22*0.8</f>
        <v>446.88227999999992</v>
      </c>
      <c r="J22" s="138">
        <f t="shared" ref="J22:J23" si="14">E22*0.95/100*$J$6</f>
        <v>558.60284999999988</v>
      </c>
      <c r="K22" s="45"/>
    </row>
    <row r="23" spans="1:11" s="26" customFormat="1" ht="90" customHeight="1">
      <c r="A23" s="71"/>
      <c r="B23" s="39" t="s">
        <v>2310</v>
      </c>
      <c r="C23" s="40"/>
      <c r="D23" s="41" t="s">
        <v>2293</v>
      </c>
      <c r="E23" s="42">
        <f>'ОБЩИЙ ПРАЙС ЛИСТ'!G466</f>
        <v>23153</v>
      </c>
      <c r="F23" s="138">
        <f t="shared" si="10"/>
        <v>467.34330500000004</v>
      </c>
      <c r="G23" s="138">
        <f t="shared" si="11"/>
        <v>552.31481500000007</v>
      </c>
      <c r="H23" s="138">
        <f t="shared" si="12"/>
        <v>586.30341899999996</v>
      </c>
      <c r="I23" s="138">
        <f t="shared" si="13"/>
        <v>686.25491999999997</v>
      </c>
      <c r="J23" s="138">
        <f t="shared" si="14"/>
        <v>857.81864999999993</v>
      </c>
      <c r="K23" s="45"/>
    </row>
    <row r="24" spans="1:11" s="26" customFormat="1" ht="12.75" customHeight="1">
      <c r="A24" s="71"/>
      <c r="B24" s="148" t="s">
        <v>2558</v>
      </c>
      <c r="C24" s="148"/>
      <c r="D24" s="148"/>
      <c r="E24" s="148"/>
      <c r="F24" s="148"/>
      <c r="G24" s="148"/>
      <c r="H24" s="148"/>
      <c r="I24" s="148"/>
      <c r="J24" s="148"/>
      <c r="K24" s="45"/>
    </row>
    <row r="25" spans="1:11" s="26" customFormat="1" ht="90" customHeight="1">
      <c r="A25" s="71"/>
      <c r="B25" s="39" t="s">
        <v>580</v>
      </c>
      <c r="C25" s="40"/>
      <c r="D25" s="41" t="s">
        <v>2194</v>
      </c>
      <c r="E25" s="42">
        <f>'ОБЩИЙ ПРАЙС ЛИСТ'!G507</f>
        <v>25000</v>
      </c>
      <c r="F25" s="138">
        <f t="shared" ref="F25:F26" si="15">E25*0.55/100*$K$6</f>
        <v>504.62500000000011</v>
      </c>
      <c r="G25" s="138">
        <f t="shared" ref="G25:G26" si="16">E25*0.65/100*$K$6</f>
        <v>596.375</v>
      </c>
      <c r="H25" s="138">
        <f t="shared" ref="H25:H26" si="17">E25*0.69/100*$K$6</f>
        <v>633.07499999999993</v>
      </c>
      <c r="I25" s="138">
        <f t="shared" ref="I25:I26" si="18">J25*0.8</f>
        <v>741</v>
      </c>
      <c r="J25" s="138">
        <f t="shared" ref="J25:J26" si="19">E25*0.95/100*$J$6</f>
        <v>926.25</v>
      </c>
      <c r="K25" s="45"/>
    </row>
    <row r="26" spans="1:11" s="26" customFormat="1" ht="90" customHeight="1">
      <c r="A26" s="71"/>
      <c r="B26" s="39" t="s">
        <v>1814</v>
      </c>
      <c r="C26" s="40"/>
      <c r="D26" s="41" t="s">
        <v>2294</v>
      </c>
      <c r="E26" s="42">
        <f>'ОБЩИЙ ПРАЙС ЛИСТ'!G512</f>
        <v>29768</v>
      </c>
      <c r="F26" s="138">
        <f t="shared" si="15"/>
        <v>600.8670800000001</v>
      </c>
      <c r="G26" s="138">
        <f t="shared" si="16"/>
        <v>710.1156400000001</v>
      </c>
      <c r="H26" s="138">
        <f t="shared" si="17"/>
        <v>753.81506399999989</v>
      </c>
      <c r="I26" s="138">
        <f t="shared" si="18"/>
        <v>882.32351999999992</v>
      </c>
      <c r="J26" s="138">
        <f t="shared" si="19"/>
        <v>1102.9043999999999</v>
      </c>
      <c r="K26" s="45"/>
    </row>
    <row r="27" spans="1:11" s="26" customFormat="1" ht="12.75" customHeight="1">
      <c r="A27" s="71"/>
      <c r="B27" s="148" t="s">
        <v>2559</v>
      </c>
      <c r="C27" s="148"/>
      <c r="D27" s="148"/>
      <c r="E27" s="148"/>
      <c r="F27" s="148"/>
      <c r="G27" s="148"/>
      <c r="H27" s="148"/>
      <c r="I27" s="148"/>
      <c r="J27" s="148"/>
      <c r="K27" s="45"/>
    </row>
    <row r="28" spans="1:11" s="26" customFormat="1" ht="90" customHeight="1">
      <c r="A28" s="71"/>
      <c r="B28" s="39" t="s">
        <v>593</v>
      </c>
      <c r="C28" s="40"/>
      <c r="D28" s="41" t="s">
        <v>2195</v>
      </c>
      <c r="E28" s="42">
        <f>'ОБЩИЙ ПРАЙС ЛИСТ'!G503</f>
        <v>20000</v>
      </c>
      <c r="F28" s="138">
        <f>E28*0.55/100*$K$6</f>
        <v>403.7</v>
      </c>
      <c r="G28" s="138">
        <f>E28*0.65/100*$K$6</f>
        <v>477.09999999999997</v>
      </c>
      <c r="H28" s="138">
        <f>E28*0.69/100*$K$6</f>
        <v>506.45999999999987</v>
      </c>
      <c r="I28" s="138">
        <f>J28*0.8</f>
        <v>592.80000000000007</v>
      </c>
      <c r="J28" s="138">
        <f>E28*0.95/100*$J$6</f>
        <v>741</v>
      </c>
      <c r="K28" s="45"/>
    </row>
    <row r="29" spans="1:11" s="26" customFormat="1" ht="12.75" customHeight="1">
      <c r="A29" s="71"/>
      <c r="B29" s="148" t="s">
        <v>2567</v>
      </c>
      <c r="C29" s="148"/>
      <c r="D29" s="148"/>
      <c r="E29" s="148"/>
      <c r="F29" s="148"/>
      <c r="G29" s="148"/>
      <c r="H29" s="148"/>
      <c r="I29" s="148"/>
      <c r="J29" s="148"/>
      <c r="K29" s="45"/>
    </row>
    <row r="30" spans="1:11" s="26" customFormat="1" ht="90" customHeight="1">
      <c r="A30" s="71"/>
      <c r="B30" s="39" t="s">
        <v>174</v>
      </c>
      <c r="C30" s="40"/>
      <c r="D30" s="41" t="s">
        <v>2596</v>
      </c>
      <c r="E30" s="42">
        <f>'ОБЩИЙ ПРАЙС ЛИСТ'!G374</f>
        <v>9524</v>
      </c>
      <c r="F30" s="138">
        <f t="shared" ref="F30:F33" si="20">E30*0.55/100*$K$6</f>
        <v>192.24194000000003</v>
      </c>
      <c r="G30" s="138">
        <f t="shared" ref="G30:G33" si="21">E30*0.65/100*$K$6</f>
        <v>227.19502000000003</v>
      </c>
      <c r="H30" s="138">
        <f t="shared" ref="H30:H33" si="22">E30*0.69/100*$K$6</f>
        <v>241.17625199999998</v>
      </c>
      <c r="I30" s="138">
        <f t="shared" ref="I30:I33" si="23">J30*0.8</f>
        <v>282.29136</v>
      </c>
      <c r="J30" s="138">
        <f t="shared" ref="J30:J33" si="24">E30*0.95/100*$J$6</f>
        <v>352.86419999999998</v>
      </c>
      <c r="K30" s="45"/>
    </row>
    <row r="31" spans="1:11" s="26" customFormat="1" ht="90" customHeight="1">
      <c r="A31" s="71"/>
      <c r="B31" s="56" t="s">
        <v>175</v>
      </c>
      <c r="C31" s="40"/>
      <c r="D31" s="41" t="s">
        <v>2597</v>
      </c>
      <c r="E31" s="42">
        <f>'ОБЩИЙ ПРАЙС ЛИСТ'!G378</f>
        <v>9800</v>
      </c>
      <c r="F31" s="138">
        <f t="shared" si="20"/>
        <v>197.81299999999999</v>
      </c>
      <c r="G31" s="138">
        <f t="shared" si="21"/>
        <v>233.779</v>
      </c>
      <c r="H31" s="138">
        <f t="shared" si="22"/>
        <v>248.16539999999995</v>
      </c>
      <c r="I31" s="138">
        <f t="shared" si="23"/>
        <v>290.47199999999998</v>
      </c>
      <c r="J31" s="138">
        <f t="shared" si="24"/>
        <v>363.09</v>
      </c>
      <c r="K31" s="45"/>
    </row>
    <row r="32" spans="1:11" s="26" customFormat="1" ht="90" customHeight="1">
      <c r="A32" s="71"/>
      <c r="B32" s="39" t="s">
        <v>338</v>
      </c>
      <c r="C32" s="40"/>
      <c r="D32" s="41" t="s">
        <v>2598</v>
      </c>
      <c r="E32" s="42">
        <f>'ОБЩИЙ ПРАЙС ЛИСТ'!G382</f>
        <v>9800</v>
      </c>
      <c r="F32" s="138">
        <f t="shared" si="20"/>
        <v>197.81299999999999</v>
      </c>
      <c r="G32" s="138">
        <f t="shared" si="21"/>
        <v>233.779</v>
      </c>
      <c r="H32" s="138">
        <f t="shared" si="22"/>
        <v>248.16539999999995</v>
      </c>
      <c r="I32" s="138">
        <f t="shared" si="23"/>
        <v>290.47199999999998</v>
      </c>
      <c r="J32" s="138">
        <f t="shared" si="24"/>
        <v>363.09</v>
      </c>
      <c r="K32" s="45"/>
    </row>
    <row r="33" spans="1:11" s="26" customFormat="1" ht="90" customHeight="1">
      <c r="A33" s="71"/>
      <c r="B33" s="39" t="s">
        <v>268</v>
      </c>
      <c r="C33" s="40"/>
      <c r="D33" s="61" t="s">
        <v>2599</v>
      </c>
      <c r="E33" s="42">
        <f>'ОБЩИЙ ПРАЙС ЛИСТ'!G385</f>
        <v>9800</v>
      </c>
      <c r="F33" s="138">
        <f t="shared" si="20"/>
        <v>197.81299999999999</v>
      </c>
      <c r="G33" s="138">
        <f t="shared" si="21"/>
        <v>233.779</v>
      </c>
      <c r="H33" s="138">
        <f t="shared" si="22"/>
        <v>248.16539999999995</v>
      </c>
      <c r="I33" s="138">
        <f t="shared" si="23"/>
        <v>290.47199999999998</v>
      </c>
      <c r="J33" s="138">
        <f t="shared" si="24"/>
        <v>363.09</v>
      </c>
      <c r="K33" s="45"/>
    </row>
    <row r="34" spans="1:11" s="26" customFormat="1" ht="12.75" customHeight="1">
      <c r="A34" s="71"/>
      <c r="B34" s="148" t="s">
        <v>177</v>
      </c>
      <c r="C34" s="148"/>
      <c r="D34" s="148"/>
      <c r="E34" s="148"/>
      <c r="F34" s="148"/>
      <c r="G34" s="148"/>
      <c r="H34" s="148"/>
      <c r="I34" s="148"/>
      <c r="J34" s="148"/>
      <c r="K34" s="45"/>
    </row>
    <row r="35" spans="1:11" s="26" customFormat="1" ht="90" customHeight="1">
      <c r="A35" s="71"/>
      <c r="B35" s="56" t="s">
        <v>2311</v>
      </c>
      <c r="C35" s="62"/>
      <c r="D35" s="41" t="s">
        <v>2600</v>
      </c>
      <c r="E35" s="42">
        <f>'ОБЩИЙ ПРАЙС ЛИСТ'!G415</f>
        <v>9243</v>
      </c>
      <c r="F35" s="138">
        <f t="shared" ref="F35:F36" si="25">E35*0.55/100*$K$6</f>
        <v>186.56995500000002</v>
      </c>
      <c r="G35" s="138">
        <f t="shared" ref="G35:G36" si="26">E35*0.65/100*$K$6</f>
        <v>220.49176499999999</v>
      </c>
      <c r="H35" s="138">
        <f t="shared" ref="H35:H36" si="27">E35*0.69/100*$K$6</f>
        <v>234.06048899999996</v>
      </c>
      <c r="I35" s="138">
        <f t="shared" ref="I35:I36" si="28">J35*0.8</f>
        <v>273.96252000000004</v>
      </c>
      <c r="J35" s="138">
        <f t="shared" ref="J35:J36" si="29">E35*0.95/100*$J$6</f>
        <v>342.45315000000005</v>
      </c>
      <c r="K35" s="45"/>
    </row>
    <row r="36" spans="1:11" s="26" customFormat="1" ht="90" customHeight="1">
      <c r="A36" s="71"/>
      <c r="B36" s="39" t="s">
        <v>2312</v>
      </c>
      <c r="C36" s="62"/>
      <c r="D36" s="41" t="s">
        <v>2600</v>
      </c>
      <c r="E36" s="42">
        <f>'ОБЩИЙ ПРАЙС ЛИСТ'!G418</f>
        <v>9243</v>
      </c>
      <c r="F36" s="138">
        <f t="shared" si="25"/>
        <v>186.56995500000002</v>
      </c>
      <c r="G36" s="138">
        <f t="shared" si="26"/>
        <v>220.49176499999999</v>
      </c>
      <c r="H36" s="138">
        <f t="shared" si="27"/>
        <v>234.06048899999996</v>
      </c>
      <c r="I36" s="138">
        <f t="shared" si="28"/>
        <v>273.96252000000004</v>
      </c>
      <c r="J36" s="138">
        <f t="shared" si="29"/>
        <v>342.45315000000005</v>
      </c>
      <c r="K36" s="45"/>
    </row>
    <row r="37" spans="1:11" s="26" customFormat="1" ht="12.75" customHeight="1">
      <c r="A37" s="71"/>
      <c r="B37" s="148" t="s">
        <v>2555</v>
      </c>
      <c r="C37" s="148"/>
      <c r="D37" s="148"/>
      <c r="E37" s="148"/>
      <c r="F37" s="148"/>
      <c r="G37" s="148"/>
      <c r="H37" s="148"/>
      <c r="I37" s="148"/>
      <c r="J37" s="148"/>
      <c r="K37" s="45"/>
    </row>
    <row r="38" spans="1:11" s="26" customFormat="1" ht="12.75" customHeight="1">
      <c r="A38" s="71"/>
      <c r="B38" s="148" t="s">
        <v>2756</v>
      </c>
      <c r="C38" s="148"/>
      <c r="D38" s="148"/>
      <c r="E38" s="148"/>
      <c r="F38" s="148"/>
      <c r="G38" s="148"/>
      <c r="H38" s="148"/>
      <c r="I38" s="148"/>
      <c r="J38" s="148"/>
      <c r="K38" s="45"/>
    </row>
    <row r="39" spans="1:11" s="26" customFormat="1" ht="90" customHeight="1">
      <c r="A39" s="71"/>
      <c r="B39" s="39" t="s">
        <v>2757</v>
      </c>
      <c r="C39" s="40"/>
      <c r="D39" s="41" t="s">
        <v>2760</v>
      </c>
      <c r="E39" s="42">
        <f>'ОБЩИЙ ПРАЙС ЛИСТ'!G428</f>
        <v>13500</v>
      </c>
      <c r="F39" s="138">
        <f>E39*0.55/100*$K$6</f>
        <v>272.49750000000006</v>
      </c>
      <c r="G39" s="138">
        <f>E39*0.65/100*$K$6</f>
        <v>322.04250000000002</v>
      </c>
      <c r="H39" s="138">
        <f>E39*0.69/100*$K$6</f>
        <v>341.8605</v>
      </c>
      <c r="I39" s="138">
        <f>J39*0.8</f>
        <v>400.14000000000004</v>
      </c>
      <c r="J39" s="138">
        <f>E39*0.95/100*$J$6</f>
        <v>500.17500000000001</v>
      </c>
      <c r="K39" s="45"/>
    </row>
    <row r="40" spans="1:11" s="26" customFormat="1" ht="12.75" customHeight="1">
      <c r="A40" s="71"/>
      <c r="B40" s="148" t="s">
        <v>2561</v>
      </c>
      <c r="C40" s="148"/>
      <c r="D40" s="148"/>
      <c r="E40" s="148"/>
      <c r="F40" s="148"/>
      <c r="G40" s="148"/>
      <c r="H40" s="148"/>
      <c r="I40" s="148"/>
      <c r="J40" s="148"/>
      <c r="K40" s="45"/>
    </row>
    <row r="41" spans="1:11" s="26" customFormat="1" ht="90" customHeight="1">
      <c r="A41" s="71"/>
      <c r="B41" s="39" t="s">
        <v>250</v>
      </c>
      <c r="C41" s="40"/>
      <c r="D41" s="41" t="s">
        <v>2601</v>
      </c>
      <c r="E41" s="131">
        <f>'ОБЩИЙ ПРАЙС ЛИСТ'!G449</f>
        <v>10906</v>
      </c>
      <c r="F41" s="138">
        <f t="shared" ref="F41:F42" si="30">E41*0.55/100*$K$6</f>
        <v>220.13761000000002</v>
      </c>
      <c r="G41" s="138">
        <f t="shared" ref="G41:G42" si="31">E41*0.65/100*$K$6</f>
        <v>260.16263000000004</v>
      </c>
      <c r="H41" s="138">
        <f t="shared" ref="H41:H42" si="32">E41*0.69/100*$K$6</f>
        <v>276.17263799999995</v>
      </c>
      <c r="I41" s="138">
        <f t="shared" ref="I41:I42" si="33">J41*0.8</f>
        <v>323.25383999999997</v>
      </c>
      <c r="J41" s="138">
        <f t="shared" ref="J41:J42" si="34">E41*0.95/100*$J$6</f>
        <v>404.06729999999993</v>
      </c>
      <c r="K41" s="45"/>
    </row>
    <row r="42" spans="1:11" s="26" customFormat="1" ht="90" customHeight="1">
      <c r="A42" s="71"/>
      <c r="B42" s="39" t="s">
        <v>260</v>
      </c>
      <c r="C42" s="40"/>
      <c r="D42" s="55" t="s">
        <v>2620</v>
      </c>
      <c r="E42" s="131">
        <f>'ОБЩИЙ ПРАЙС ЛИСТ'!G447</f>
        <v>8400</v>
      </c>
      <c r="F42" s="138">
        <f t="shared" si="30"/>
        <v>169.554</v>
      </c>
      <c r="G42" s="138">
        <f t="shared" si="31"/>
        <v>200.38200000000001</v>
      </c>
      <c r="H42" s="138">
        <f t="shared" si="32"/>
        <v>212.7132</v>
      </c>
      <c r="I42" s="138">
        <f t="shared" si="33"/>
        <v>248.976</v>
      </c>
      <c r="J42" s="138">
        <f t="shared" si="34"/>
        <v>311.21999999999997</v>
      </c>
      <c r="K42" s="45"/>
    </row>
    <row r="43" spans="1:11" s="26" customFormat="1" ht="12.75" customHeight="1">
      <c r="A43" s="71"/>
      <c r="B43" s="148" t="s">
        <v>2562</v>
      </c>
      <c r="C43" s="148"/>
      <c r="D43" s="148"/>
      <c r="E43" s="148"/>
      <c r="F43" s="148"/>
      <c r="G43" s="148"/>
      <c r="H43" s="148"/>
      <c r="I43" s="148"/>
      <c r="J43" s="148"/>
      <c r="K43" s="45"/>
    </row>
    <row r="44" spans="1:11" s="26" customFormat="1" ht="90" customHeight="1">
      <c r="A44" s="71"/>
      <c r="B44" s="39" t="s">
        <v>170</v>
      </c>
      <c r="C44" s="40"/>
      <c r="D44" s="41" t="s">
        <v>2621</v>
      </c>
      <c r="E44" s="42">
        <f>'ОБЩИЙ ПРАЙС ЛИСТ'!G410</f>
        <v>65685</v>
      </c>
      <c r="F44" s="138">
        <f>E44*0.55/100*$K$6</f>
        <v>1325.851725</v>
      </c>
      <c r="G44" s="138">
        <f>E44*0.65/100*$K$6</f>
        <v>1566.915675</v>
      </c>
      <c r="H44" s="138">
        <f>E44*0.69/100*$K$6</f>
        <v>1663.3412549999998</v>
      </c>
      <c r="I44" s="138">
        <f>J44*0.8</f>
        <v>1946.9034000000001</v>
      </c>
      <c r="J44" s="138">
        <f>E44*0.95/100*$J$6</f>
        <v>2433.62925</v>
      </c>
      <c r="K44" s="45"/>
    </row>
    <row r="45" spans="1:11" s="26" customFormat="1" ht="12.75" customHeight="1">
      <c r="A45" s="71"/>
      <c r="B45" s="148" t="s">
        <v>2563</v>
      </c>
      <c r="C45" s="148"/>
      <c r="D45" s="148"/>
      <c r="E45" s="148"/>
      <c r="F45" s="148"/>
      <c r="G45" s="148"/>
      <c r="H45" s="148"/>
      <c r="I45" s="148"/>
      <c r="J45" s="148"/>
      <c r="K45" s="45"/>
    </row>
    <row r="46" spans="1:11" s="26" customFormat="1" ht="90" customHeight="1">
      <c r="A46" s="71"/>
      <c r="B46" s="39" t="s">
        <v>2255</v>
      </c>
      <c r="C46" s="40"/>
      <c r="D46" s="60" t="s">
        <v>2980</v>
      </c>
      <c r="E46" s="131">
        <f>'ОБЩИЙ ПРАЙС ЛИСТ'!G526</f>
        <v>32000</v>
      </c>
      <c r="F46" s="138">
        <f t="shared" ref="F46:F47" si="35">E46*0.55/100*$K$6</f>
        <v>645.91999999999996</v>
      </c>
      <c r="G46" s="138">
        <f t="shared" ref="G46:G47" si="36">E46*0.65/100*$K$6</f>
        <v>763.36</v>
      </c>
      <c r="H46" s="138">
        <f t="shared" ref="H46:H47" si="37">E46*0.69/100*$K$6</f>
        <v>810.33600000000001</v>
      </c>
      <c r="I46" s="138">
        <f t="shared" ref="I46:I47" si="38">J46*0.8</f>
        <v>948.48</v>
      </c>
      <c r="J46" s="138">
        <f t="shared" ref="J46:J47" si="39">E46*0.95/100*$J$6</f>
        <v>1185.5999999999999</v>
      </c>
      <c r="K46" s="45"/>
    </row>
    <row r="47" spans="1:11" s="26" customFormat="1" ht="90" customHeight="1">
      <c r="A47" s="71"/>
      <c r="B47" s="56" t="s">
        <v>2811</v>
      </c>
      <c r="C47" s="40"/>
      <c r="D47" s="59" t="s">
        <v>2968</v>
      </c>
      <c r="E47" s="131">
        <f>'ОБЩИЙ ПРАЙС ЛИСТ'!G525</f>
        <v>27000</v>
      </c>
      <c r="F47" s="138">
        <f t="shared" si="35"/>
        <v>544.99500000000012</v>
      </c>
      <c r="G47" s="138">
        <f t="shared" si="36"/>
        <v>644.08500000000004</v>
      </c>
      <c r="H47" s="138">
        <f t="shared" si="37"/>
        <v>683.721</v>
      </c>
      <c r="I47" s="138">
        <f t="shared" si="38"/>
        <v>800.28000000000009</v>
      </c>
      <c r="J47" s="138">
        <f t="shared" si="39"/>
        <v>1000.35</v>
      </c>
      <c r="K47" s="45"/>
    </row>
    <row r="48" spans="1:11" s="26" customFormat="1" ht="12.75" customHeight="1">
      <c r="A48" s="71"/>
      <c r="B48" s="148" t="s">
        <v>2564</v>
      </c>
      <c r="C48" s="148"/>
      <c r="D48" s="148"/>
      <c r="E48" s="148"/>
      <c r="F48" s="148"/>
      <c r="G48" s="148"/>
      <c r="H48" s="148"/>
      <c r="I48" s="148"/>
      <c r="J48" s="148"/>
      <c r="K48" s="45"/>
    </row>
    <row r="49" spans="1:11" s="26" customFormat="1" ht="90" customHeight="1">
      <c r="A49" s="71"/>
      <c r="B49" s="39" t="s">
        <v>328</v>
      </c>
      <c r="C49" s="40"/>
      <c r="D49" s="60" t="s">
        <v>2978</v>
      </c>
      <c r="E49" s="131">
        <f>'ОБЩИЙ ПРАЙС ЛИСТ'!G435</f>
        <v>26000</v>
      </c>
      <c r="F49" s="138">
        <f t="shared" ref="F49:F51" si="40">E49*0.55/100*$K$6</f>
        <v>524.81000000000006</v>
      </c>
      <c r="G49" s="138">
        <f t="shared" ref="G49:G51" si="41">E49*0.65/100*$K$6</f>
        <v>620.23</v>
      </c>
      <c r="H49" s="138">
        <f t="shared" ref="H49:H51" si="42">E49*0.69/100*$K$6</f>
        <v>658.39800000000002</v>
      </c>
      <c r="I49" s="138">
        <f t="shared" ref="I49:I51" si="43">J49*0.8</f>
        <v>770.64</v>
      </c>
      <c r="J49" s="138">
        <f t="shared" ref="J49:J51" si="44">E49*0.95/100*$J$6</f>
        <v>963.3</v>
      </c>
      <c r="K49" s="45"/>
    </row>
    <row r="50" spans="1:11" s="26" customFormat="1" ht="90" customHeight="1">
      <c r="A50" s="71"/>
      <c r="B50" s="39" t="s">
        <v>1676</v>
      </c>
      <c r="C50" s="40"/>
      <c r="D50" s="41" t="s">
        <v>2970</v>
      </c>
      <c r="E50" s="42">
        <f>'ОБЩИЙ ПРАЙС ЛИСТ'!G443</f>
        <v>23153</v>
      </c>
      <c r="F50" s="138">
        <f t="shared" si="40"/>
        <v>467.34330500000004</v>
      </c>
      <c r="G50" s="138">
        <f t="shared" si="41"/>
        <v>552.31481500000007</v>
      </c>
      <c r="H50" s="138">
        <f t="shared" si="42"/>
        <v>586.30341899999996</v>
      </c>
      <c r="I50" s="138">
        <f t="shared" si="43"/>
        <v>686.25491999999997</v>
      </c>
      <c r="J50" s="138">
        <f t="shared" si="44"/>
        <v>857.81864999999993</v>
      </c>
      <c r="K50" s="45"/>
    </row>
    <row r="51" spans="1:11" s="26" customFormat="1" ht="90" customHeight="1">
      <c r="A51" s="71"/>
      <c r="B51" s="39" t="s">
        <v>329</v>
      </c>
      <c r="C51" s="40"/>
      <c r="D51" s="41" t="s">
        <v>2971</v>
      </c>
      <c r="E51" s="131">
        <f>'ОБЩИЙ ПРАЙС ЛИСТ'!G429</f>
        <v>15077</v>
      </c>
      <c r="F51" s="138">
        <f t="shared" si="40"/>
        <v>304.32924500000001</v>
      </c>
      <c r="G51" s="138">
        <f t="shared" si="41"/>
        <v>359.66183500000005</v>
      </c>
      <c r="H51" s="138">
        <f t="shared" si="42"/>
        <v>381.79487099999994</v>
      </c>
      <c r="I51" s="138">
        <f t="shared" si="43"/>
        <v>446.88227999999992</v>
      </c>
      <c r="J51" s="138">
        <f t="shared" si="44"/>
        <v>558.60284999999988</v>
      </c>
      <c r="K51" s="45"/>
    </row>
    <row r="52" spans="1:11" s="26" customFormat="1" ht="12.75" customHeight="1">
      <c r="A52" s="71"/>
      <c r="B52" s="148" t="s">
        <v>2565</v>
      </c>
      <c r="C52" s="148"/>
      <c r="D52" s="148"/>
      <c r="E52" s="148"/>
      <c r="F52" s="148"/>
      <c r="G52" s="148"/>
      <c r="H52" s="148"/>
      <c r="I52" s="148"/>
      <c r="J52" s="148"/>
      <c r="K52" s="45"/>
    </row>
    <row r="53" spans="1:11" s="26" customFormat="1" ht="90" customHeight="1">
      <c r="A53" s="71"/>
      <c r="B53" s="39" t="s">
        <v>306</v>
      </c>
      <c r="C53" s="40"/>
      <c r="D53" s="59" t="s">
        <v>2979</v>
      </c>
      <c r="E53" s="131">
        <f>'ОБЩИЙ ПРАЙС ЛИСТ'!G488</f>
        <v>20500</v>
      </c>
      <c r="F53" s="138">
        <f t="shared" ref="F53:F54" si="45">E53*0.55/100*$K$6</f>
        <v>413.79250000000002</v>
      </c>
      <c r="G53" s="138">
        <f t="shared" ref="G53:G54" si="46">E53*0.65/100*$K$6</f>
        <v>489.02749999999997</v>
      </c>
      <c r="H53" s="138">
        <f t="shared" ref="H53:H54" si="47">E53*0.69/100*$K$6</f>
        <v>519.12149999999997</v>
      </c>
      <c r="I53" s="138">
        <f t="shared" ref="I53:I54" si="48">J53*0.8</f>
        <v>607.62</v>
      </c>
      <c r="J53" s="138">
        <f t="shared" ref="J53:J54" si="49">E53*0.95/100*$J$6</f>
        <v>759.52499999999998</v>
      </c>
      <c r="K53" s="45"/>
    </row>
    <row r="54" spans="1:11" s="26" customFormat="1" ht="90" customHeight="1">
      <c r="A54" s="71"/>
      <c r="B54" s="39" t="s">
        <v>307</v>
      </c>
      <c r="C54" s="40"/>
      <c r="D54" s="59" t="s">
        <v>2977</v>
      </c>
      <c r="E54" s="42">
        <f>'ОБЩИЙ ПРАЙС ЛИСТ'!G484</f>
        <v>15077</v>
      </c>
      <c r="F54" s="138">
        <f t="shared" si="45"/>
        <v>304.32924500000001</v>
      </c>
      <c r="G54" s="138">
        <f t="shared" si="46"/>
        <v>359.66183500000005</v>
      </c>
      <c r="H54" s="138">
        <f t="shared" si="47"/>
        <v>381.79487099999994</v>
      </c>
      <c r="I54" s="138">
        <f t="shared" si="48"/>
        <v>446.88227999999992</v>
      </c>
      <c r="J54" s="138">
        <f t="shared" si="49"/>
        <v>558.60284999999988</v>
      </c>
      <c r="K54" s="45"/>
    </row>
    <row r="55" spans="1:11" s="26" customFormat="1" ht="12.75" customHeight="1">
      <c r="A55" s="71"/>
      <c r="B55" s="148" t="s">
        <v>2566</v>
      </c>
      <c r="C55" s="148"/>
      <c r="D55" s="148"/>
      <c r="E55" s="148"/>
      <c r="F55" s="148"/>
      <c r="G55" s="148"/>
      <c r="H55" s="148"/>
      <c r="I55" s="148"/>
      <c r="J55" s="148"/>
      <c r="K55" s="45"/>
    </row>
    <row r="56" spans="1:11" s="26" customFormat="1" ht="90" customHeight="1">
      <c r="A56" s="71"/>
      <c r="B56" s="39" t="s">
        <v>581</v>
      </c>
      <c r="C56" s="40"/>
      <c r="D56" s="41" t="s">
        <v>2602</v>
      </c>
      <c r="E56" s="42">
        <f>'ОБЩИЙ ПРАЙС ЛИСТ'!G495</f>
        <v>25065</v>
      </c>
      <c r="F56" s="138">
        <f t="shared" ref="F56:F57" si="50">E56*0.55/100*$K$6</f>
        <v>505.93702500000006</v>
      </c>
      <c r="G56" s="138">
        <f t="shared" ref="G56:G57" si="51">E56*0.65/100*$K$6</f>
        <v>597.92557500000009</v>
      </c>
      <c r="H56" s="138">
        <f t="shared" ref="H56:H57" si="52">E56*0.69/100*$K$6</f>
        <v>634.72099500000002</v>
      </c>
      <c r="I56" s="138">
        <f t="shared" ref="I56:I57" si="53">J56*0.8</f>
        <v>742.92660000000001</v>
      </c>
      <c r="J56" s="138">
        <f t="shared" ref="J56:J57" si="54">E56*0.95/100*$J$6</f>
        <v>928.65824999999995</v>
      </c>
      <c r="K56" s="45"/>
    </row>
    <row r="57" spans="1:11" s="26" customFormat="1" ht="90" customHeight="1">
      <c r="A57" s="71"/>
      <c r="B57" s="39" t="s">
        <v>582</v>
      </c>
      <c r="C57" s="40"/>
      <c r="D57" s="41" t="s">
        <v>2603</v>
      </c>
      <c r="E57" s="131">
        <f>'ОБЩИЙ ПРАЙС ЛИСТ'!G494</f>
        <v>12500</v>
      </c>
      <c r="F57" s="138">
        <f t="shared" si="50"/>
        <v>252.31250000000006</v>
      </c>
      <c r="G57" s="138">
        <f t="shared" si="51"/>
        <v>298.1875</v>
      </c>
      <c r="H57" s="138">
        <f t="shared" si="52"/>
        <v>316.53749999999997</v>
      </c>
      <c r="I57" s="138">
        <f t="shared" si="53"/>
        <v>370.5</v>
      </c>
      <c r="J57" s="138">
        <f t="shared" si="54"/>
        <v>463.125</v>
      </c>
      <c r="K57" s="45"/>
    </row>
    <row r="58" spans="1:11" s="26" customFormat="1" ht="12.75" customHeight="1">
      <c r="A58" s="71"/>
      <c r="B58" s="148" t="s">
        <v>2571</v>
      </c>
      <c r="C58" s="148"/>
      <c r="D58" s="148"/>
      <c r="E58" s="148"/>
      <c r="F58" s="148"/>
      <c r="G58" s="148"/>
      <c r="H58" s="148"/>
      <c r="I58" s="148"/>
      <c r="J58" s="148"/>
      <c r="K58" s="45"/>
    </row>
    <row r="59" spans="1:11" s="26" customFormat="1" ht="12.75" customHeight="1">
      <c r="A59" s="71"/>
      <c r="B59" s="148" t="s">
        <v>2572</v>
      </c>
      <c r="C59" s="148"/>
      <c r="D59" s="148"/>
      <c r="E59" s="148"/>
      <c r="F59" s="148"/>
      <c r="G59" s="148"/>
      <c r="H59" s="148"/>
      <c r="I59" s="148"/>
      <c r="J59" s="148"/>
      <c r="K59" s="45"/>
    </row>
    <row r="60" spans="1:11" s="26" customFormat="1" ht="90" customHeight="1">
      <c r="A60" s="71"/>
      <c r="B60" s="39" t="s">
        <v>171</v>
      </c>
      <c r="C60" s="40"/>
      <c r="D60" s="41" t="s">
        <v>2358</v>
      </c>
      <c r="E60" s="131">
        <f>'ОБЩИЙ ПРАЙС ЛИСТ'!G373</f>
        <v>5294</v>
      </c>
      <c r="F60" s="138">
        <f>E60*0.55/100*$K$6</f>
        <v>106.85939000000002</v>
      </c>
      <c r="G60" s="138">
        <f>E60*0.65/100*$K$6</f>
        <v>126.28837</v>
      </c>
      <c r="H60" s="138">
        <f>E60*0.69/100*$K$6</f>
        <v>134.05996199999998</v>
      </c>
      <c r="I60" s="138">
        <f>J60*0.8</f>
        <v>156.91416000000001</v>
      </c>
      <c r="J60" s="138">
        <f>E60*0.95/100*$J$6</f>
        <v>196.14269999999999</v>
      </c>
      <c r="K60" s="45"/>
    </row>
    <row r="61" spans="1:11" s="26" customFormat="1" ht="12.75" customHeight="1">
      <c r="A61" s="71"/>
      <c r="B61" s="148" t="s">
        <v>2573</v>
      </c>
      <c r="C61" s="148"/>
      <c r="D61" s="148"/>
      <c r="E61" s="148"/>
      <c r="F61" s="148"/>
      <c r="G61" s="148"/>
      <c r="H61" s="148"/>
      <c r="I61" s="148"/>
      <c r="J61" s="148"/>
      <c r="K61" s="45"/>
    </row>
    <row r="62" spans="1:11" s="26" customFormat="1" ht="90" customHeight="1">
      <c r="A62" s="71"/>
      <c r="B62" s="39" t="s">
        <v>279</v>
      </c>
      <c r="C62" s="40"/>
      <c r="D62" s="41" t="s">
        <v>2361</v>
      </c>
      <c r="E62" s="131">
        <f>'ОБЩИЙ ПРАЙС ЛИСТ'!G522</f>
        <v>5294</v>
      </c>
      <c r="F62" s="138">
        <f t="shared" ref="F62:F63" si="55">E62*0.55/100*$K$6</f>
        <v>106.85939000000002</v>
      </c>
      <c r="G62" s="138">
        <f t="shared" ref="G62:G63" si="56">E62*0.65/100*$K$6</f>
        <v>126.28837</v>
      </c>
      <c r="H62" s="138">
        <f t="shared" ref="H62:H63" si="57">E62*0.69/100*$K$6</f>
        <v>134.05996199999998</v>
      </c>
      <c r="I62" s="138">
        <f t="shared" ref="I62:I63" si="58">J62*0.8</f>
        <v>156.91416000000001</v>
      </c>
      <c r="J62" s="138">
        <f t="shared" ref="J62:J63" si="59">E62*0.95/100*$J$6</f>
        <v>196.14269999999999</v>
      </c>
      <c r="K62" s="45"/>
    </row>
    <row r="63" spans="1:11" s="26" customFormat="1" ht="90" customHeight="1">
      <c r="A63" s="71"/>
      <c r="B63" s="39" t="s">
        <v>2678</v>
      </c>
      <c r="C63" s="40"/>
      <c r="D63" s="41" t="s">
        <v>2568</v>
      </c>
      <c r="E63" s="131">
        <f>'ОБЩИЙ ПРАЙС ЛИСТ'!G520</f>
        <v>5294</v>
      </c>
      <c r="F63" s="138">
        <f t="shared" si="55"/>
        <v>106.85939000000002</v>
      </c>
      <c r="G63" s="138">
        <f t="shared" si="56"/>
        <v>126.28837</v>
      </c>
      <c r="H63" s="138">
        <f t="shared" si="57"/>
        <v>134.05996199999998</v>
      </c>
      <c r="I63" s="138">
        <f t="shared" si="58"/>
        <v>156.91416000000001</v>
      </c>
      <c r="J63" s="138">
        <f t="shared" si="59"/>
        <v>196.14269999999999</v>
      </c>
      <c r="K63" s="45"/>
    </row>
    <row r="64" spans="1:11" s="26" customFormat="1" ht="12.75" customHeight="1">
      <c r="A64" s="71"/>
      <c r="B64" s="148" t="s">
        <v>2574</v>
      </c>
      <c r="C64" s="148"/>
      <c r="D64" s="148"/>
      <c r="E64" s="148"/>
      <c r="F64" s="148"/>
      <c r="G64" s="148"/>
      <c r="H64" s="148"/>
      <c r="I64" s="148"/>
      <c r="J64" s="148"/>
      <c r="K64" s="45"/>
    </row>
    <row r="65" spans="1:11" s="26" customFormat="1" ht="90" customHeight="1">
      <c r="A65" s="71"/>
      <c r="B65" s="39" t="s">
        <v>280</v>
      </c>
      <c r="C65" s="40"/>
      <c r="D65" s="41" t="s">
        <v>2357</v>
      </c>
      <c r="E65" s="131">
        <f>'ОБЩИЙ ПРАЙС ЛИСТ'!G549</f>
        <v>5294</v>
      </c>
      <c r="F65" s="138">
        <f t="shared" ref="F65:F67" si="60">E65*0.55/100*$K$6</f>
        <v>106.85939000000002</v>
      </c>
      <c r="G65" s="138">
        <f t="shared" ref="G65:G67" si="61">E65*0.65/100*$K$6</f>
        <v>126.28837</v>
      </c>
      <c r="H65" s="138">
        <f t="shared" ref="H65:H67" si="62">E65*0.69/100*$K$6</f>
        <v>134.05996199999998</v>
      </c>
      <c r="I65" s="138">
        <f t="shared" ref="I65:I67" si="63">J65*0.8</f>
        <v>156.91416000000001</v>
      </c>
      <c r="J65" s="138">
        <f t="shared" ref="J65:J67" si="64">E65*0.95/100*$J$6</f>
        <v>196.14269999999999</v>
      </c>
      <c r="K65" s="45"/>
    </row>
    <row r="66" spans="1:11" s="26" customFormat="1" ht="90" customHeight="1">
      <c r="A66" s="71"/>
      <c r="B66" s="56" t="s">
        <v>2728</v>
      </c>
      <c r="C66" s="40"/>
      <c r="D66" s="41" t="s">
        <v>2569</v>
      </c>
      <c r="E66" s="131">
        <f>'ОБЩИЙ ПРАЙС ЛИСТ'!G547</f>
        <v>5294</v>
      </c>
      <c r="F66" s="138">
        <f t="shared" si="60"/>
        <v>106.85939000000002</v>
      </c>
      <c r="G66" s="138">
        <f t="shared" si="61"/>
        <v>126.28837</v>
      </c>
      <c r="H66" s="138">
        <f t="shared" si="62"/>
        <v>134.05996199999998</v>
      </c>
      <c r="I66" s="138">
        <f t="shared" si="63"/>
        <v>156.91416000000001</v>
      </c>
      <c r="J66" s="138">
        <f t="shared" si="64"/>
        <v>196.14269999999999</v>
      </c>
      <c r="K66" s="45"/>
    </row>
    <row r="67" spans="1:11" s="26" customFormat="1" ht="90" customHeight="1">
      <c r="A67" s="71"/>
      <c r="B67" s="56" t="s">
        <v>173</v>
      </c>
      <c r="C67" s="40"/>
      <c r="D67" s="41" t="s">
        <v>2570</v>
      </c>
      <c r="E67" s="42">
        <f>'ОБЩИЙ ПРАЙС ЛИСТ'!G552</f>
        <v>5294</v>
      </c>
      <c r="F67" s="138">
        <f t="shared" si="60"/>
        <v>106.85939000000002</v>
      </c>
      <c r="G67" s="138">
        <f t="shared" si="61"/>
        <v>126.28837</v>
      </c>
      <c r="H67" s="138">
        <f t="shared" si="62"/>
        <v>134.05996199999998</v>
      </c>
      <c r="I67" s="138">
        <f t="shared" si="63"/>
        <v>156.91416000000001</v>
      </c>
      <c r="J67" s="138">
        <f t="shared" si="64"/>
        <v>196.14269999999999</v>
      </c>
      <c r="K67" s="45"/>
    </row>
    <row r="68" spans="1:11" s="26" customFormat="1" ht="12.75" customHeight="1">
      <c r="A68" s="71"/>
      <c r="B68" s="148" t="s">
        <v>2690</v>
      </c>
      <c r="C68" s="148"/>
      <c r="D68" s="148"/>
      <c r="E68" s="148"/>
      <c r="F68" s="148"/>
      <c r="G68" s="148"/>
      <c r="H68" s="148"/>
      <c r="I68" s="148"/>
      <c r="J68" s="148"/>
      <c r="K68" s="45"/>
    </row>
    <row r="69" spans="1:11" s="26" customFormat="1" ht="105" customHeight="1">
      <c r="A69" s="71"/>
      <c r="B69" s="56" t="s">
        <v>2694</v>
      </c>
      <c r="C69" s="40"/>
      <c r="D69" s="41" t="s">
        <v>2739</v>
      </c>
      <c r="E69" s="42">
        <f>'ОБЩИЙ ПРАЙС ЛИСТ'!G388</f>
        <v>8271</v>
      </c>
      <c r="F69" s="138">
        <f t="shared" ref="F69:F71" si="65">E69*0.55/100*$K$6</f>
        <v>166.95013500000002</v>
      </c>
      <c r="G69" s="138">
        <f t="shared" ref="G69:G71" si="66">E69*0.65/100*$K$6</f>
        <v>197.30470500000001</v>
      </c>
      <c r="H69" s="138">
        <f t="shared" ref="H69:H71" si="67">E69*0.69/100*$K$6</f>
        <v>209.44653299999999</v>
      </c>
      <c r="I69" s="138">
        <f t="shared" ref="I69:I71" si="68">J69*0.8</f>
        <v>245.15243999999998</v>
      </c>
      <c r="J69" s="138">
        <f t="shared" ref="J69:J71" si="69">E69*0.95/100*$J$6</f>
        <v>306.44054999999997</v>
      </c>
      <c r="K69" s="45"/>
    </row>
    <row r="70" spans="1:11" s="26" customFormat="1" ht="105" customHeight="1">
      <c r="A70" s="71"/>
      <c r="B70" s="56" t="s">
        <v>2695</v>
      </c>
      <c r="C70" s="40"/>
      <c r="D70" s="41" t="s">
        <v>2740</v>
      </c>
      <c r="E70" s="42">
        <f>'ОБЩИЙ ПРАЙС ЛИСТ'!G390</f>
        <v>11974</v>
      </c>
      <c r="F70" s="138">
        <f t="shared" si="65"/>
        <v>241.69519000000005</v>
      </c>
      <c r="G70" s="138">
        <f t="shared" si="66"/>
        <v>285.63977</v>
      </c>
      <c r="H70" s="138">
        <f t="shared" si="67"/>
        <v>303.217602</v>
      </c>
      <c r="I70" s="138">
        <f t="shared" si="68"/>
        <v>354.90935999999999</v>
      </c>
      <c r="J70" s="138">
        <f t="shared" si="69"/>
        <v>443.63669999999996</v>
      </c>
      <c r="K70" s="45"/>
    </row>
    <row r="71" spans="1:11" s="26" customFormat="1" ht="105" customHeight="1">
      <c r="A71" s="71"/>
      <c r="B71" s="56" t="s">
        <v>2696</v>
      </c>
      <c r="C71" s="40"/>
      <c r="D71" s="41" t="s">
        <v>2741</v>
      </c>
      <c r="E71" s="42">
        <f>'ОБЩИЙ ПРАЙС ЛИСТ'!G392</f>
        <v>13362</v>
      </c>
      <c r="F71" s="138">
        <f t="shared" si="65"/>
        <v>269.71197000000001</v>
      </c>
      <c r="G71" s="138">
        <f t="shared" si="66"/>
        <v>318.75051000000002</v>
      </c>
      <c r="H71" s="138">
        <f t="shared" si="67"/>
        <v>338.36592599999994</v>
      </c>
      <c r="I71" s="138">
        <f t="shared" si="68"/>
        <v>396.04968000000002</v>
      </c>
      <c r="J71" s="138">
        <f t="shared" si="69"/>
        <v>495.06209999999999</v>
      </c>
      <c r="K71" s="45"/>
    </row>
    <row r="72" spans="1:11" s="26" customFormat="1" ht="12.75" customHeight="1">
      <c r="A72" s="71"/>
      <c r="B72" s="148" t="s">
        <v>2575</v>
      </c>
      <c r="C72" s="148"/>
      <c r="D72" s="148"/>
      <c r="E72" s="148"/>
      <c r="F72" s="148"/>
      <c r="G72" s="148"/>
      <c r="H72" s="148"/>
      <c r="I72" s="148"/>
      <c r="J72" s="148"/>
      <c r="K72" s="45"/>
    </row>
    <row r="73" spans="1:11" s="26" customFormat="1" ht="90" customHeight="1">
      <c r="A73" s="71"/>
      <c r="B73" s="39" t="s">
        <v>1677</v>
      </c>
      <c r="C73" s="40"/>
      <c r="D73" s="41" t="s">
        <v>2350</v>
      </c>
      <c r="E73" s="42">
        <f>'ОБЩИЙ ПРАЙС ЛИСТ'!G404</f>
        <v>8271</v>
      </c>
      <c r="F73" s="138">
        <f t="shared" ref="F73:F83" si="70">E73*0.55/100*$K$6</f>
        <v>166.95013500000002</v>
      </c>
      <c r="G73" s="138">
        <f t="shared" ref="G73:G83" si="71">E73*0.65/100*$K$6</f>
        <v>197.30470500000001</v>
      </c>
      <c r="H73" s="138">
        <f t="shared" ref="H73:H83" si="72">E73*0.69/100*$K$6</f>
        <v>209.44653299999999</v>
      </c>
      <c r="I73" s="138">
        <f t="shared" ref="I73:I83" si="73">J73*0.8</f>
        <v>245.15243999999998</v>
      </c>
      <c r="J73" s="138">
        <f t="shared" ref="J73:J83" si="74">E73*0.95/100*$J$6</f>
        <v>306.44054999999997</v>
      </c>
      <c r="K73" s="45"/>
    </row>
    <row r="74" spans="1:11" s="26" customFormat="1" ht="90" customHeight="1">
      <c r="A74" s="71"/>
      <c r="B74" s="39" t="s">
        <v>1678</v>
      </c>
      <c r="C74" s="40"/>
      <c r="D74" s="41" t="s">
        <v>2351</v>
      </c>
      <c r="E74" s="131">
        <f>'ОБЩИЙ ПРАЙС ЛИСТ'!G398</f>
        <v>7611</v>
      </c>
      <c r="F74" s="138">
        <f t="shared" si="70"/>
        <v>153.62803500000001</v>
      </c>
      <c r="G74" s="138">
        <f t="shared" si="71"/>
        <v>181.56040500000003</v>
      </c>
      <c r="H74" s="138">
        <f t="shared" si="72"/>
        <v>192.73335299999997</v>
      </c>
      <c r="I74" s="138">
        <f t="shared" si="73"/>
        <v>225.59004000000002</v>
      </c>
      <c r="J74" s="138">
        <f t="shared" si="74"/>
        <v>281.98755</v>
      </c>
      <c r="K74" s="45"/>
    </row>
    <row r="75" spans="1:11" s="26" customFormat="1" ht="90" customHeight="1">
      <c r="A75" s="71"/>
      <c r="B75" s="39" t="s">
        <v>1681</v>
      </c>
      <c r="C75" s="63"/>
      <c r="D75" s="41" t="s">
        <v>2355</v>
      </c>
      <c r="E75" s="42">
        <f>'ОБЩИЙ ПРАЙС ЛИСТ'!G406</f>
        <v>11974</v>
      </c>
      <c r="F75" s="138">
        <f t="shared" si="70"/>
        <v>241.69519000000005</v>
      </c>
      <c r="G75" s="138">
        <f t="shared" si="71"/>
        <v>285.63977</v>
      </c>
      <c r="H75" s="138">
        <f t="shared" si="72"/>
        <v>303.217602</v>
      </c>
      <c r="I75" s="138">
        <f t="shared" si="73"/>
        <v>354.90935999999999</v>
      </c>
      <c r="J75" s="138">
        <f t="shared" si="74"/>
        <v>443.63669999999996</v>
      </c>
      <c r="K75" s="45"/>
    </row>
    <row r="76" spans="1:11" s="26" customFormat="1" ht="90" customHeight="1">
      <c r="A76" s="71"/>
      <c r="B76" s="39" t="s">
        <v>2257</v>
      </c>
      <c r="C76" s="63"/>
      <c r="D76" s="41" t="s">
        <v>2356</v>
      </c>
      <c r="E76" s="42">
        <f>'ОБЩИЙ ПРАЙС ЛИСТ'!G407</f>
        <v>11974</v>
      </c>
      <c r="F76" s="138">
        <f t="shared" si="70"/>
        <v>241.69519000000005</v>
      </c>
      <c r="G76" s="138">
        <f t="shared" si="71"/>
        <v>285.63977</v>
      </c>
      <c r="H76" s="138">
        <f t="shared" si="72"/>
        <v>303.217602</v>
      </c>
      <c r="I76" s="138">
        <f t="shared" si="73"/>
        <v>354.90935999999999</v>
      </c>
      <c r="J76" s="138">
        <f t="shared" si="74"/>
        <v>443.63669999999996</v>
      </c>
      <c r="K76" s="45"/>
    </row>
    <row r="77" spans="1:11" s="26" customFormat="1" ht="90" customHeight="1">
      <c r="A77" s="71"/>
      <c r="B77" s="39" t="s">
        <v>1682</v>
      </c>
      <c r="C77" s="63"/>
      <c r="D77" s="41" t="s">
        <v>2352</v>
      </c>
      <c r="E77" s="42">
        <f>'ОБЩИЙ ПРАЙС ЛИСТ'!G409</f>
        <v>13362</v>
      </c>
      <c r="F77" s="138">
        <f t="shared" si="70"/>
        <v>269.71197000000001</v>
      </c>
      <c r="G77" s="138">
        <f t="shared" si="71"/>
        <v>318.75051000000002</v>
      </c>
      <c r="H77" s="138">
        <f t="shared" si="72"/>
        <v>338.36592599999994</v>
      </c>
      <c r="I77" s="138">
        <f t="shared" si="73"/>
        <v>396.04968000000002</v>
      </c>
      <c r="J77" s="138">
        <f t="shared" si="74"/>
        <v>495.06209999999999</v>
      </c>
      <c r="K77" s="45"/>
    </row>
    <row r="78" spans="1:11" ht="90" customHeight="1">
      <c r="A78" s="71"/>
      <c r="B78" s="39" t="s">
        <v>1679</v>
      </c>
      <c r="C78" s="63"/>
      <c r="D78" s="41" t="s">
        <v>2353</v>
      </c>
      <c r="E78" s="42">
        <f>'ОБЩИЙ ПРАЙС ЛИСТ'!G401</f>
        <v>9568</v>
      </c>
      <c r="F78" s="138">
        <f t="shared" si="70"/>
        <v>193.13007999999999</v>
      </c>
      <c r="G78" s="138">
        <f t="shared" si="71"/>
        <v>228.24464</v>
      </c>
      <c r="H78" s="138">
        <f t="shared" si="72"/>
        <v>242.29046399999999</v>
      </c>
      <c r="I78" s="138">
        <f t="shared" si="73"/>
        <v>283.59552000000002</v>
      </c>
      <c r="J78" s="138">
        <f t="shared" si="74"/>
        <v>354.49439999999998</v>
      </c>
      <c r="K78" s="44"/>
    </row>
    <row r="79" spans="1:11" ht="90" customHeight="1">
      <c r="A79" s="71"/>
      <c r="B79" s="39" t="s">
        <v>1680</v>
      </c>
      <c r="C79" s="63"/>
      <c r="D79" s="41" t="s">
        <v>2354</v>
      </c>
      <c r="E79" s="42">
        <f>'ОБЩИЙ ПРАЙС ЛИСТ'!G402</f>
        <v>9854</v>
      </c>
      <c r="F79" s="138">
        <f t="shared" si="70"/>
        <v>198.90299000000005</v>
      </c>
      <c r="G79" s="138">
        <f t="shared" si="71"/>
        <v>235.06717</v>
      </c>
      <c r="H79" s="138">
        <f t="shared" si="72"/>
        <v>249.53284199999999</v>
      </c>
      <c r="I79" s="138">
        <f t="shared" si="73"/>
        <v>292.07256000000001</v>
      </c>
      <c r="J79" s="138">
        <f t="shared" si="74"/>
        <v>365.09069999999997</v>
      </c>
      <c r="K79" s="44"/>
    </row>
    <row r="80" spans="1:11" ht="90" customHeight="1">
      <c r="A80" s="71"/>
      <c r="B80" s="56" t="s">
        <v>2359</v>
      </c>
      <c r="C80" s="40"/>
      <c r="D80" s="41" t="s">
        <v>2604</v>
      </c>
      <c r="E80" s="42">
        <f>'ОБЩИЙ ПРАЙС ЛИСТ'!G394</f>
        <v>7928</v>
      </c>
      <c r="F80" s="138">
        <f t="shared" si="70"/>
        <v>160.02668000000003</v>
      </c>
      <c r="G80" s="138">
        <f t="shared" si="71"/>
        <v>189.12243999999998</v>
      </c>
      <c r="H80" s="138">
        <f t="shared" si="72"/>
        <v>200.76074399999999</v>
      </c>
      <c r="I80" s="138">
        <f t="shared" si="73"/>
        <v>234.98591999999996</v>
      </c>
      <c r="J80" s="138">
        <f t="shared" si="74"/>
        <v>293.73239999999993</v>
      </c>
      <c r="K80" s="44"/>
    </row>
    <row r="81" spans="1:11" ht="90" customHeight="1">
      <c r="A81" s="71"/>
      <c r="B81" s="56" t="s">
        <v>2360</v>
      </c>
      <c r="C81" s="40"/>
      <c r="D81" s="41" t="s">
        <v>2605</v>
      </c>
      <c r="E81" s="42">
        <f>'ОБЩИЙ ПРАЙС ЛИСТ'!G396</f>
        <v>8142</v>
      </c>
      <c r="F81" s="138">
        <f t="shared" si="70"/>
        <v>164.34627000000003</v>
      </c>
      <c r="G81" s="138">
        <f t="shared" si="71"/>
        <v>194.22740999999999</v>
      </c>
      <c r="H81" s="138">
        <f t="shared" si="72"/>
        <v>206.17986599999998</v>
      </c>
      <c r="I81" s="138">
        <f t="shared" si="73"/>
        <v>241.32888</v>
      </c>
      <c r="J81" s="138">
        <f t="shared" si="74"/>
        <v>301.66109999999998</v>
      </c>
      <c r="K81" s="44"/>
    </row>
    <row r="82" spans="1:11" ht="90" customHeight="1">
      <c r="A82" s="71"/>
      <c r="B82" s="56" t="s">
        <v>2679</v>
      </c>
      <c r="C82" s="40"/>
      <c r="D82" s="41" t="s">
        <v>2362</v>
      </c>
      <c r="E82" s="42">
        <f>'ОБЩИЙ ПРАЙС ЛИСТ'!G399</f>
        <v>9568</v>
      </c>
      <c r="F82" s="138">
        <f t="shared" si="70"/>
        <v>193.13007999999999</v>
      </c>
      <c r="G82" s="138">
        <f t="shared" si="71"/>
        <v>228.24464</v>
      </c>
      <c r="H82" s="138">
        <f t="shared" si="72"/>
        <v>242.29046399999999</v>
      </c>
      <c r="I82" s="138">
        <f t="shared" si="73"/>
        <v>283.59552000000002</v>
      </c>
      <c r="J82" s="138">
        <f t="shared" si="74"/>
        <v>354.49439999999998</v>
      </c>
      <c r="K82" s="44"/>
    </row>
    <row r="83" spans="1:11" ht="90" customHeight="1">
      <c r="A83" s="71"/>
      <c r="B83" s="56" t="s">
        <v>2680</v>
      </c>
      <c r="C83" s="40"/>
      <c r="D83" s="41" t="s">
        <v>2363</v>
      </c>
      <c r="E83" s="42">
        <f>'ОБЩИЙ ПРАЙС ЛИСТ'!G400</f>
        <v>9854</v>
      </c>
      <c r="F83" s="138">
        <f t="shared" si="70"/>
        <v>198.90299000000005</v>
      </c>
      <c r="G83" s="138">
        <f t="shared" si="71"/>
        <v>235.06717</v>
      </c>
      <c r="H83" s="138">
        <f t="shared" si="72"/>
        <v>249.53284199999999</v>
      </c>
      <c r="I83" s="138">
        <f t="shared" si="73"/>
        <v>292.07256000000001</v>
      </c>
      <c r="J83" s="138">
        <f t="shared" si="74"/>
        <v>365.09069999999997</v>
      </c>
      <c r="K83" s="44"/>
    </row>
    <row r="84" spans="1:11" ht="12.75" customHeight="1">
      <c r="A84" s="71"/>
      <c r="B84" s="148" t="s">
        <v>2576</v>
      </c>
      <c r="C84" s="148"/>
      <c r="D84" s="148"/>
      <c r="E84" s="148"/>
      <c r="F84" s="148"/>
      <c r="G84" s="148"/>
      <c r="H84" s="148"/>
      <c r="I84" s="148"/>
      <c r="J84" s="148"/>
      <c r="K84" s="44"/>
    </row>
    <row r="85" spans="1:11" ht="90" customHeight="1">
      <c r="A85" s="71"/>
      <c r="B85" s="39" t="s">
        <v>172</v>
      </c>
      <c r="C85" s="40"/>
      <c r="D85" s="41" t="s">
        <v>357</v>
      </c>
      <c r="E85" s="131">
        <f>'ОБЩИЙ ПРАЙС ЛИСТ'!G524</f>
        <v>7611</v>
      </c>
      <c r="F85" s="138">
        <f>E85*0.55/100*$K$6</f>
        <v>153.62803500000001</v>
      </c>
      <c r="G85" s="138">
        <f>E85*0.65/100*$K$6</f>
        <v>181.56040500000003</v>
      </c>
      <c r="H85" s="138">
        <f>E85*0.69/100*$K$6</f>
        <v>192.73335299999997</v>
      </c>
      <c r="I85" s="138">
        <f>J85*0.8</f>
        <v>225.59004000000002</v>
      </c>
      <c r="J85" s="138">
        <f>E85*0.95/100*$J$6</f>
        <v>281.98755</v>
      </c>
      <c r="K85" s="44"/>
    </row>
    <row r="86" spans="1:11" ht="25.5" customHeight="1">
      <c r="A86" s="71"/>
      <c r="B86" s="148" t="s">
        <v>2395</v>
      </c>
      <c r="C86" s="148"/>
      <c r="D86" s="148"/>
      <c r="E86" s="148"/>
      <c r="F86" s="148"/>
      <c r="G86" s="148"/>
      <c r="H86" s="148"/>
      <c r="I86" s="148"/>
      <c r="J86" s="148"/>
      <c r="K86" s="44"/>
    </row>
    <row r="87" spans="1:11" ht="90" customHeight="1">
      <c r="A87" s="71"/>
      <c r="B87" s="39" t="s">
        <v>1817</v>
      </c>
      <c r="C87" s="40"/>
      <c r="D87" s="54" t="s">
        <v>1819</v>
      </c>
      <c r="E87" s="131">
        <f>'ОБЩИЙ ПРАЙС ЛИСТ'!G532</f>
        <v>4000</v>
      </c>
      <c r="F87" s="138">
        <f t="shared" ref="F87:F90" si="75">E87*0.55/100*$K$6</f>
        <v>80.739999999999995</v>
      </c>
      <c r="G87" s="138">
        <f t="shared" ref="G87:G90" si="76">E87*0.65/100*$K$6</f>
        <v>95.42</v>
      </c>
      <c r="H87" s="138">
        <f t="shared" ref="H87:H90" si="77">E87*0.69/100*$K$6</f>
        <v>101.292</v>
      </c>
      <c r="I87" s="138">
        <f t="shared" ref="I87:I90" si="78">J87*0.8</f>
        <v>118.56</v>
      </c>
      <c r="J87" s="138">
        <f t="shared" ref="J87:J90" si="79">E87*0.95/100*$J$6</f>
        <v>148.19999999999999</v>
      </c>
      <c r="K87" s="44"/>
    </row>
    <row r="88" spans="1:11" ht="90" customHeight="1">
      <c r="A88" s="71"/>
      <c r="B88" s="39" t="s">
        <v>179</v>
      </c>
      <c r="C88" s="40"/>
      <c r="D88" s="54" t="s">
        <v>2196</v>
      </c>
      <c r="E88" s="42">
        <f>'ОБЩИЙ ПРАЙС ЛИСТ'!G330</f>
        <v>1626</v>
      </c>
      <c r="F88" s="138">
        <f t="shared" si="75"/>
        <v>32.820810000000002</v>
      </c>
      <c r="G88" s="138">
        <f t="shared" si="76"/>
        <v>38.788230000000006</v>
      </c>
      <c r="H88" s="138">
        <f t="shared" si="77"/>
        <v>41.175197999999995</v>
      </c>
      <c r="I88" s="138">
        <f t="shared" si="78"/>
        <v>48.194639999999993</v>
      </c>
      <c r="J88" s="138">
        <f t="shared" si="79"/>
        <v>60.243299999999991</v>
      </c>
      <c r="K88" s="44"/>
    </row>
    <row r="89" spans="1:11" ht="90" customHeight="1">
      <c r="A89" s="71"/>
      <c r="B89" s="39" t="s">
        <v>180</v>
      </c>
      <c r="C89" s="40"/>
      <c r="D89" s="54" t="s">
        <v>358</v>
      </c>
      <c r="E89" s="42">
        <f>'ОБЩИЙ ПРАЙС ЛИСТ'!G329</f>
        <v>1435</v>
      </c>
      <c r="F89" s="138">
        <f t="shared" si="75"/>
        <v>28.965475000000001</v>
      </c>
      <c r="G89" s="138">
        <f t="shared" si="76"/>
        <v>34.231925000000004</v>
      </c>
      <c r="H89" s="138">
        <f t="shared" si="77"/>
        <v>36.338504999999998</v>
      </c>
      <c r="I89" s="138">
        <f t="shared" si="78"/>
        <v>42.5334</v>
      </c>
      <c r="J89" s="138">
        <f t="shared" si="79"/>
        <v>53.16675</v>
      </c>
      <c r="K89" s="44"/>
    </row>
    <row r="90" spans="1:11" ht="90" customHeight="1">
      <c r="A90" s="71"/>
      <c r="B90" s="56" t="s">
        <v>181</v>
      </c>
      <c r="C90" s="40"/>
      <c r="D90" s="54" t="s">
        <v>2622</v>
      </c>
      <c r="E90" s="42">
        <f>'ОБЩИЙ ПРАЙС ЛИСТ'!G530</f>
        <v>2703</v>
      </c>
      <c r="F90" s="138">
        <f t="shared" si="75"/>
        <v>54.560054999999998</v>
      </c>
      <c r="G90" s="138">
        <f t="shared" si="76"/>
        <v>64.48006500000001</v>
      </c>
      <c r="H90" s="138">
        <f t="shared" si="77"/>
        <v>68.448069000000004</v>
      </c>
      <c r="I90" s="138">
        <f t="shared" si="78"/>
        <v>80.116919999999993</v>
      </c>
      <c r="J90" s="138">
        <f t="shared" si="79"/>
        <v>100.14614999999999</v>
      </c>
      <c r="K90" s="44"/>
    </row>
    <row r="91" spans="1:11" s="26" customFormat="1" ht="12.75" customHeight="1">
      <c r="A91" s="71"/>
      <c r="B91" s="148" t="s">
        <v>2577</v>
      </c>
      <c r="C91" s="148"/>
      <c r="D91" s="148"/>
      <c r="E91" s="148"/>
      <c r="F91" s="148"/>
      <c r="G91" s="148"/>
      <c r="H91" s="148"/>
      <c r="I91" s="148"/>
      <c r="J91" s="148"/>
      <c r="K91" s="45"/>
    </row>
    <row r="92" spans="1:11" s="26" customFormat="1" ht="12.75" customHeight="1">
      <c r="A92" s="71"/>
      <c r="B92" s="148" t="s">
        <v>2395</v>
      </c>
      <c r="C92" s="148"/>
      <c r="D92" s="148"/>
      <c r="E92" s="148"/>
      <c r="F92" s="148"/>
      <c r="G92" s="148"/>
      <c r="H92" s="148"/>
      <c r="I92" s="148"/>
      <c r="J92" s="148"/>
      <c r="K92" s="45"/>
    </row>
    <row r="93" spans="1:11" s="26" customFormat="1" ht="90" customHeight="1">
      <c r="A93" s="71"/>
      <c r="B93" s="39" t="s">
        <v>2261</v>
      </c>
      <c r="C93" s="40"/>
      <c r="D93" s="54" t="s">
        <v>2262</v>
      </c>
      <c r="E93" s="131">
        <f>'ОБЩИЙ ПРАЙС ЛИСТ'!G533</f>
        <v>9300</v>
      </c>
      <c r="F93" s="138">
        <f>E93*0.55/100*$K$6</f>
        <v>187.72049999999999</v>
      </c>
      <c r="G93" s="138">
        <f>E93*0.65/100*$K$6</f>
        <v>221.85150000000002</v>
      </c>
      <c r="H93" s="138">
        <f>E93*0.69/100*$K$6</f>
        <v>235.50389999999996</v>
      </c>
      <c r="I93" s="138">
        <f>J93*0.8</f>
        <v>275.65199999999999</v>
      </c>
      <c r="J93" s="138">
        <f>E93*0.95/100*$J$6</f>
        <v>344.565</v>
      </c>
      <c r="K93" s="45"/>
    </row>
    <row r="94" spans="1:11" s="26" customFormat="1" ht="12.75" customHeight="1">
      <c r="A94" s="71"/>
      <c r="B94" s="148" t="s">
        <v>2578</v>
      </c>
      <c r="C94" s="148"/>
      <c r="D94" s="148"/>
      <c r="E94" s="148"/>
      <c r="F94" s="148"/>
      <c r="G94" s="148"/>
      <c r="H94" s="148"/>
      <c r="I94" s="148"/>
      <c r="J94" s="148"/>
      <c r="K94" s="45"/>
    </row>
    <row r="95" spans="1:11" s="26" customFormat="1" ht="90" customHeight="1">
      <c r="A95" s="71"/>
      <c r="B95" s="39" t="s">
        <v>2900</v>
      </c>
      <c r="C95" s="40"/>
      <c r="D95" s="41" t="s">
        <v>2689</v>
      </c>
      <c r="E95" s="42">
        <f>'ОБЩИЙ ПРАЙС ЛИСТ'!G359</f>
        <v>17268</v>
      </c>
      <c r="F95" s="138">
        <f t="shared" ref="F95:F99" si="80">E95*0.55/100*$K$6</f>
        <v>348.55458000000004</v>
      </c>
      <c r="G95" s="138">
        <f t="shared" ref="G95:G99" si="81">E95*0.65/100*$K$6</f>
        <v>411.92813999999998</v>
      </c>
      <c r="H95" s="138">
        <f t="shared" ref="H95:H99" si="82">E95*0.69/100*$K$6</f>
        <v>437.27756399999993</v>
      </c>
      <c r="I95" s="138">
        <f t="shared" ref="I95:I99" si="83">J95*0.8</f>
        <v>511.82352000000003</v>
      </c>
      <c r="J95" s="138">
        <f t="shared" ref="J95:J99" si="84">E95*0.95/100*$J$6</f>
        <v>639.77940000000001</v>
      </c>
      <c r="K95" s="45"/>
    </row>
    <row r="96" spans="1:11" s="26" customFormat="1" ht="90" customHeight="1">
      <c r="A96" s="71"/>
      <c r="B96" s="39" t="s">
        <v>2331</v>
      </c>
      <c r="C96" s="40"/>
      <c r="D96" s="41" t="s">
        <v>2197</v>
      </c>
      <c r="E96" s="42">
        <f>'ОБЩИЙ ПРАЙС ЛИСТ'!G352</f>
        <v>18260</v>
      </c>
      <c r="F96" s="138">
        <f t="shared" si="80"/>
        <v>368.57810000000001</v>
      </c>
      <c r="G96" s="138">
        <f t="shared" si="81"/>
        <v>435.59229999999997</v>
      </c>
      <c r="H96" s="138">
        <f t="shared" si="82"/>
        <v>462.39798000000002</v>
      </c>
      <c r="I96" s="138">
        <f t="shared" si="83"/>
        <v>541.22640000000001</v>
      </c>
      <c r="J96" s="138">
        <f t="shared" si="84"/>
        <v>676.53300000000002</v>
      </c>
      <c r="K96" s="45"/>
    </row>
    <row r="97" spans="1:11" s="26" customFormat="1" ht="90" customHeight="1">
      <c r="A97" s="71"/>
      <c r="B97" s="39" t="s">
        <v>2332</v>
      </c>
      <c r="C97" s="40"/>
      <c r="D97" s="41" t="s">
        <v>2197</v>
      </c>
      <c r="E97" s="42">
        <f>'ОБЩИЙ ПРАЙС ЛИСТ'!G370</f>
        <v>18260</v>
      </c>
      <c r="F97" s="138">
        <f t="shared" si="80"/>
        <v>368.57810000000001</v>
      </c>
      <c r="G97" s="138">
        <f t="shared" si="81"/>
        <v>435.59229999999997</v>
      </c>
      <c r="H97" s="138">
        <f t="shared" si="82"/>
        <v>462.39798000000002</v>
      </c>
      <c r="I97" s="138">
        <f t="shared" si="83"/>
        <v>541.22640000000001</v>
      </c>
      <c r="J97" s="138">
        <f t="shared" si="84"/>
        <v>676.53300000000002</v>
      </c>
      <c r="K97" s="45"/>
    </row>
    <row r="98" spans="1:11" s="26" customFormat="1" ht="90" customHeight="1">
      <c r="A98" s="71"/>
      <c r="B98" s="39" t="s">
        <v>2333</v>
      </c>
      <c r="C98" s="40"/>
      <c r="D98" s="41" t="s">
        <v>2606</v>
      </c>
      <c r="E98" s="131">
        <f>'ОБЩИЙ ПРАЙС ЛИСТ'!G355</f>
        <v>21400</v>
      </c>
      <c r="F98" s="138">
        <f t="shared" si="80"/>
        <v>431.95900000000006</v>
      </c>
      <c r="G98" s="138">
        <f t="shared" si="81"/>
        <v>510.49699999999996</v>
      </c>
      <c r="H98" s="138">
        <f t="shared" si="82"/>
        <v>541.91219999999987</v>
      </c>
      <c r="I98" s="138">
        <f t="shared" si="83"/>
        <v>634.29600000000005</v>
      </c>
      <c r="J98" s="138">
        <f t="shared" si="84"/>
        <v>792.87</v>
      </c>
      <c r="K98" s="45"/>
    </row>
    <row r="99" spans="1:11" s="26" customFormat="1" ht="90" customHeight="1">
      <c r="A99" s="71"/>
      <c r="B99" s="39" t="s">
        <v>2453</v>
      </c>
      <c r="C99" s="40"/>
      <c r="D99" s="41" t="s">
        <v>2623</v>
      </c>
      <c r="E99" s="42">
        <f>'ОБЩИЙ ПРАЙС ЛИСТ'!G362</f>
        <v>18260</v>
      </c>
      <c r="F99" s="138">
        <f t="shared" si="80"/>
        <v>368.57810000000001</v>
      </c>
      <c r="G99" s="138">
        <f t="shared" si="81"/>
        <v>435.59229999999997</v>
      </c>
      <c r="H99" s="138">
        <f t="shared" si="82"/>
        <v>462.39798000000002</v>
      </c>
      <c r="I99" s="138">
        <f t="shared" si="83"/>
        <v>541.22640000000001</v>
      </c>
      <c r="J99" s="138">
        <f t="shared" si="84"/>
        <v>676.53300000000002</v>
      </c>
      <c r="K99" s="45"/>
    </row>
    <row r="100" spans="1:11" s="26" customFormat="1" ht="12.75" customHeight="1">
      <c r="A100" s="71"/>
      <c r="B100" s="148" t="s">
        <v>2579</v>
      </c>
      <c r="C100" s="148"/>
      <c r="D100" s="148"/>
      <c r="E100" s="148"/>
      <c r="F100" s="148"/>
      <c r="G100" s="148"/>
      <c r="H100" s="148"/>
      <c r="I100" s="148"/>
      <c r="J100" s="148"/>
      <c r="K100" s="45"/>
    </row>
    <row r="101" spans="1:11" s="26" customFormat="1" ht="90" customHeight="1">
      <c r="A101" s="71"/>
      <c r="B101" s="39" t="s">
        <v>2334</v>
      </c>
      <c r="C101" s="40"/>
      <c r="D101" s="41" t="s">
        <v>2607</v>
      </c>
      <c r="E101" s="131">
        <f>'ОБЩИЙ ПРАЙС ЛИСТ'!G477</f>
        <v>21400</v>
      </c>
      <c r="F101" s="138">
        <f t="shared" ref="F101:F102" si="85">E101*0.55/100*$K$6</f>
        <v>431.95900000000006</v>
      </c>
      <c r="G101" s="138">
        <f t="shared" ref="G101:G102" si="86">E101*0.65/100*$K$6</f>
        <v>510.49699999999996</v>
      </c>
      <c r="H101" s="138">
        <f t="shared" ref="H101:H102" si="87">E101*0.69/100*$K$6</f>
        <v>541.91219999999987</v>
      </c>
      <c r="I101" s="138">
        <f t="shared" ref="I101:I102" si="88">J101*0.8</f>
        <v>634.29600000000005</v>
      </c>
      <c r="J101" s="138">
        <f t="shared" ref="J101:J102" si="89">E101*0.95/100*$J$6</f>
        <v>792.87</v>
      </c>
      <c r="K101" s="45"/>
    </row>
    <row r="102" spans="1:11" s="26" customFormat="1" ht="90" customHeight="1">
      <c r="A102" s="71"/>
      <c r="B102" s="39" t="s">
        <v>2681</v>
      </c>
      <c r="C102" s="40"/>
      <c r="D102" s="41" t="s">
        <v>2682</v>
      </c>
      <c r="E102" s="131">
        <f>'ОБЩИЙ ПРАЙС ЛИСТ'!G483</f>
        <v>21400</v>
      </c>
      <c r="F102" s="138">
        <f t="shared" si="85"/>
        <v>431.95900000000006</v>
      </c>
      <c r="G102" s="138">
        <f t="shared" si="86"/>
        <v>510.49699999999996</v>
      </c>
      <c r="H102" s="138">
        <f t="shared" si="87"/>
        <v>541.91219999999987</v>
      </c>
      <c r="I102" s="138">
        <f t="shared" si="88"/>
        <v>634.29600000000005</v>
      </c>
      <c r="J102" s="138">
        <f t="shared" si="89"/>
        <v>792.87</v>
      </c>
      <c r="K102" s="45"/>
    </row>
    <row r="103" spans="1:11" s="26" customFormat="1" ht="12.75" customHeight="1">
      <c r="A103" s="71"/>
      <c r="B103" s="148" t="s">
        <v>2580</v>
      </c>
      <c r="C103" s="148"/>
      <c r="D103" s="148"/>
      <c r="E103" s="148"/>
      <c r="F103" s="148"/>
      <c r="G103" s="148"/>
      <c r="H103" s="148"/>
      <c r="I103" s="148"/>
      <c r="J103" s="148"/>
      <c r="K103" s="45"/>
    </row>
    <row r="104" spans="1:11" s="26" customFormat="1" ht="90" customHeight="1">
      <c r="A104" s="71"/>
      <c r="B104" s="56" t="s">
        <v>2316</v>
      </c>
      <c r="C104" s="40"/>
      <c r="D104" s="41" t="s">
        <v>2608</v>
      </c>
      <c r="E104" s="131">
        <f>'ОБЩИЙ ПРАЙС ЛИСТ'!G426</f>
        <v>21400</v>
      </c>
      <c r="F104" s="138">
        <f>E104*0.55/100*$K$6</f>
        <v>431.95900000000006</v>
      </c>
      <c r="G104" s="138">
        <f>E104*0.65/100*$K$6</f>
        <v>510.49699999999996</v>
      </c>
      <c r="H104" s="138">
        <f>E104*0.69/100*$K$6</f>
        <v>541.91219999999987</v>
      </c>
      <c r="I104" s="138">
        <f>J104*0.8</f>
        <v>634.29600000000005</v>
      </c>
      <c r="J104" s="138">
        <f>E104*0.95/100*$J$6</f>
        <v>792.87</v>
      </c>
      <c r="K104" s="45"/>
    </row>
    <row r="105" spans="1:11" s="26" customFormat="1" ht="12.75" customHeight="1">
      <c r="A105" s="71"/>
      <c r="B105" s="148" t="s">
        <v>2581</v>
      </c>
      <c r="C105" s="148"/>
      <c r="D105" s="148"/>
      <c r="E105" s="148"/>
      <c r="F105" s="148"/>
      <c r="G105" s="148"/>
      <c r="H105" s="148"/>
      <c r="I105" s="148"/>
      <c r="J105" s="148"/>
      <c r="K105" s="45"/>
    </row>
    <row r="106" spans="1:11" s="26" customFormat="1" ht="90" customHeight="1">
      <c r="A106" s="71"/>
      <c r="B106" s="39" t="s">
        <v>2313</v>
      </c>
      <c r="C106" s="40"/>
      <c r="D106" s="41" t="s">
        <v>2609</v>
      </c>
      <c r="E106" s="131">
        <f>'ОБЩИЙ ПРАЙС ЛИСТ'!G464</f>
        <v>21400</v>
      </c>
      <c r="F106" s="138">
        <f t="shared" ref="F106:F107" si="90">E106*0.55/100*$K$6</f>
        <v>431.95900000000006</v>
      </c>
      <c r="G106" s="138">
        <f t="shared" ref="G106:G107" si="91">E106*0.65/100*$K$6</f>
        <v>510.49699999999996</v>
      </c>
      <c r="H106" s="138">
        <f t="shared" ref="H106:H107" si="92">E106*0.69/100*$K$6</f>
        <v>541.91219999999987</v>
      </c>
      <c r="I106" s="138">
        <f t="shared" ref="I106:I107" si="93">J106*0.8</f>
        <v>634.29600000000005</v>
      </c>
      <c r="J106" s="138">
        <f t="shared" ref="J106:J107" si="94">E106*0.95/100*$J$6</f>
        <v>792.87</v>
      </c>
      <c r="K106" s="45"/>
    </row>
    <row r="107" spans="1:11" s="26" customFormat="1" ht="90" customHeight="1">
      <c r="A107" s="71"/>
      <c r="B107" s="39" t="s">
        <v>2314</v>
      </c>
      <c r="C107" s="40"/>
      <c r="D107" s="41" t="s">
        <v>2610</v>
      </c>
      <c r="E107" s="42">
        <f>'ОБЩИЙ ПРАЙС ЛИСТ'!G468</f>
        <v>29216</v>
      </c>
      <c r="F107" s="138">
        <f t="shared" si="90"/>
        <v>589.72496000000001</v>
      </c>
      <c r="G107" s="138">
        <f t="shared" si="91"/>
        <v>696.9476800000001</v>
      </c>
      <c r="H107" s="138">
        <f t="shared" si="92"/>
        <v>739.83676799999989</v>
      </c>
      <c r="I107" s="138">
        <f t="shared" si="93"/>
        <v>865.96223999999984</v>
      </c>
      <c r="J107" s="138">
        <f t="shared" si="94"/>
        <v>1082.4527999999998</v>
      </c>
      <c r="K107" s="45"/>
    </row>
    <row r="108" spans="1:11" s="26" customFormat="1" ht="12.75" customHeight="1">
      <c r="A108" s="71"/>
      <c r="B108" s="148" t="s">
        <v>2582</v>
      </c>
      <c r="C108" s="148"/>
      <c r="D108" s="148"/>
      <c r="E108" s="148"/>
      <c r="F108" s="148"/>
      <c r="G108" s="148"/>
      <c r="H108" s="148"/>
      <c r="I108" s="148"/>
      <c r="J108" s="148"/>
      <c r="K108" s="45"/>
    </row>
    <row r="109" spans="1:11" s="26" customFormat="1" ht="90" customHeight="1">
      <c r="A109" s="71"/>
      <c r="B109" s="39" t="s">
        <v>583</v>
      </c>
      <c r="C109" s="40"/>
      <c r="D109" s="41" t="s">
        <v>2611</v>
      </c>
      <c r="E109" s="42">
        <f>'ОБЩИЙ ПРАЙС ЛИСТ'!G509</f>
        <v>31000</v>
      </c>
      <c r="F109" s="138">
        <f t="shared" ref="F109:F110" si="95">E109*0.55/100*$K$6</f>
        <v>625.73500000000001</v>
      </c>
      <c r="G109" s="138">
        <f t="shared" ref="G109:G110" si="96">E109*0.65/100*$K$6</f>
        <v>739.505</v>
      </c>
      <c r="H109" s="138">
        <f t="shared" ref="H109:H110" si="97">E109*0.69/100*$K$6</f>
        <v>785.01300000000003</v>
      </c>
      <c r="I109" s="138">
        <f t="shared" ref="I109:I110" si="98">J109*0.8</f>
        <v>918.84</v>
      </c>
      <c r="J109" s="138">
        <f t="shared" ref="J109:J110" si="99">E109*0.95/100*$J$6</f>
        <v>1148.55</v>
      </c>
      <c r="K109" s="45"/>
    </row>
    <row r="110" spans="1:11" s="26" customFormat="1" ht="90" customHeight="1">
      <c r="A110" s="71"/>
      <c r="B110" s="39" t="s">
        <v>2277</v>
      </c>
      <c r="C110" s="40"/>
      <c r="D110" s="41" t="s">
        <v>2612</v>
      </c>
      <c r="E110" s="42">
        <f>'ОБЩИЙ ПРАЙС ЛИСТ'!G513</f>
        <v>35721</v>
      </c>
      <c r="F110" s="138">
        <f t="shared" si="95"/>
        <v>721.02838500000007</v>
      </c>
      <c r="G110" s="138">
        <f t="shared" si="96"/>
        <v>852.12445500000013</v>
      </c>
      <c r="H110" s="138">
        <f t="shared" si="97"/>
        <v>904.56288299999994</v>
      </c>
      <c r="I110" s="138">
        <f t="shared" si="98"/>
        <v>1058.77044</v>
      </c>
      <c r="J110" s="138">
        <f t="shared" si="99"/>
        <v>1323.4630499999998</v>
      </c>
      <c r="K110" s="45"/>
    </row>
    <row r="111" spans="1:11" s="26" customFormat="1" ht="12.75" customHeight="1">
      <c r="A111" s="71"/>
      <c r="B111" s="148" t="s">
        <v>2583</v>
      </c>
      <c r="C111" s="148"/>
      <c r="D111" s="148"/>
      <c r="E111" s="148"/>
      <c r="F111" s="148"/>
      <c r="G111" s="148"/>
      <c r="H111" s="148"/>
      <c r="I111" s="148"/>
      <c r="J111" s="148"/>
      <c r="K111" s="45"/>
    </row>
    <row r="112" spans="1:11" s="26" customFormat="1" ht="90" customHeight="1">
      <c r="A112" s="71"/>
      <c r="B112" s="39" t="s">
        <v>2329</v>
      </c>
      <c r="C112" s="40"/>
      <c r="D112" s="41" t="s">
        <v>2199</v>
      </c>
      <c r="E112" s="42">
        <f>'ОБЩИЙ ПРАЙС ЛИСТ'!G505</f>
        <v>26000</v>
      </c>
      <c r="F112" s="138">
        <f>E112*0.55/100*$K$6</f>
        <v>524.81000000000006</v>
      </c>
      <c r="G112" s="138">
        <f>E112*0.65/100*$K$6</f>
        <v>620.23</v>
      </c>
      <c r="H112" s="138">
        <f>E112*0.69/100*$K$6</f>
        <v>658.39800000000002</v>
      </c>
      <c r="I112" s="138">
        <f>J112*0.8</f>
        <v>770.64</v>
      </c>
      <c r="J112" s="138">
        <f>E112*0.95/100*$J$6</f>
        <v>963.3</v>
      </c>
      <c r="K112" s="45"/>
    </row>
    <row r="113" spans="1:11" s="26" customFormat="1" ht="12.75" customHeight="1">
      <c r="A113" s="71"/>
      <c r="B113" s="148" t="s">
        <v>2584</v>
      </c>
      <c r="C113" s="148"/>
      <c r="D113" s="148"/>
      <c r="E113" s="148"/>
      <c r="F113" s="148"/>
      <c r="G113" s="148"/>
      <c r="H113" s="148"/>
      <c r="I113" s="148"/>
      <c r="J113" s="148"/>
      <c r="K113" s="45"/>
    </row>
    <row r="114" spans="1:11" s="26" customFormat="1" ht="90" customHeight="1">
      <c r="A114" s="71"/>
      <c r="B114" s="39" t="s">
        <v>2336</v>
      </c>
      <c r="C114" s="40"/>
      <c r="D114" s="41" t="s">
        <v>2624</v>
      </c>
      <c r="E114" s="42">
        <f>'ОБЩИЙ ПРАЙС ЛИСТ'!G375</f>
        <v>15407</v>
      </c>
      <c r="F114" s="138">
        <f t="shared" ref="F114:F117" si="100">E114*0.55/100*$K$6</f>
        <v>310.990295</v>
      </c>
      <c r="G114" s="138">
        <f t="shared" ref="G114:G117" si="101">E114*0.65/100*$K$6</f>
        <v>367.53398500000003</v>
      </c>
      <c r="H114" s="138">
        <f t="shared" ref="H114:H117" si="102">E114*0.69/100*$K$6</f>
        <v>390.15146099999998</v>
      </c>
      <c r="I114" s="138">
        <f t="shared" ref="I114:I117" si="103">J114*0.8</f>
        <v>456.66347999999999</v>
      </c>
      <c r="J114" s="138">
        <f t="shared" ref="J114:J117" si="104">E114*0.95/100*$J$6</f>
        <v>570.82934999999998</v>
      </c>
      <c r="K114" s="45"/>
    </row>
    <row r="115" spans="1:11" s="26" customFormat="1" ht="90" customHeight="1">
      <c r="A115" s="71"/>
      <c r="B115" s="39" t="s">
        <v>2337</v>
      </c>
      <c r="C115" s="40"/>
      <c r="D115" s="41" t="s">
        <v>2625</v>
      </c>
      <c r="E115" s="42">
        <f>'ОБЩИЙ ПРАЙС ЛИСТ'!G379</f>
        <v>16000</v>
      </c>
      <c r="F115" s="138">
        <f t="shared" si="100"/>
        <v>322.95999999999998</v>
      </c>
      <c r="G115" s="138">
        <f t="shared" si="101"/>
        <v>381.68</v>
      </c>
      <c r="H115" s="138">
        <f t="shared" si="102"/>
        <v>405.16800000000001</v>
      </c>
      <c r="I115" s="138">
        <f t="shared" si="103"/>
        <v>474.24</v>
      </c>
      <c r="J115" s="138">
        <f t="shared" si="104"/>
        <v>592.79999999999995</v>
      </c>
      <c r="K115" s="45"/>
    </row>
    <row r="116" spans="1:11" s="26" customFormat="1" ht="90" customHeight="1">
      <c r="A116" s="71"/>
      <c r="B116" s="39" t="s">
        <v>2338</v>
      </c>
      <c r="C116" s="40"/>
      <c r="D116" s="41" t="s">
        <v>2626</v>
      </c>
      <c r="E116" s="42">
        <f>'ОБЩИЙ ПРАЙС ЛИСТ'!G383</f>
        <v>16000</v>
      </c>
      <c r="F116" s="138">
        <f t="shared" si="100"/>
        <v>322.95999999999998</v>
      </c>
      <c r="G116" s="138">
        <f t="shared" si="101"/>
        <v>381.68</v>
      </c>
      <c r="H116" s="138">
        <f t="shared" si="102"/>
        <v>405.16800000000001</v>
      </c>
      <c r="I116" s="138">
        <f t="shared" si="103"/>
        <v>474.24</v>
      </c>
      <c r="J116" s="138">
        <f t="shared" si="104"/>
        <v>592.79999999999995</v>
      </c>
      <c r="K116" s="45"/>
    </row>
    <row r="117" spans="1:11" s="26" customFormat="1" ht="90" customHeight="1">
      <c r="A117" s="71"/>
      <c r="B117" s="39" t="s">
        <v>2339</v>
      </c>
      <c r="C117" s="40"/>
      <c r="D117" s="61" t="s">
        <v>2615</v>
      </c>
      <c r="E117" s="42">
        <f>'ОБЩИЙ ПРАЙС ЛИСТ'!G386</f>
        <v>16000</v>
      </c>
      <c r="F117" s="138">
        <f t="shared" si="100"/>
        <v>322.95999999999998</v>
      </c>
      <c r="G117" s="138">
        <f t="shared" si="101"/>
        <v>381.68</v>
      </c>
      <c r="H117" s="138">
        <f t="shared" si="102"/>
        <v>405.16800000000001</v>
      </c>
      <c r="I117" s="138">
        <f t="shared" si="103"/>
        <v>474.24</v>
      </c>
      <c r="J117" s="138">
        <f t="shared" si="104"/>
        <v>592.79999999999995</v>
      </c>
      <c r="K117" s="45"/>
    </row>
    <row r="118" spans="1:11" s="26" customFormat="1" ht="12.75" customHeight="1">
      <c r="A118" s="71"/>
      <c r="B118" s="148" t="s">
        <v>2585</v>
      </c>
      <c r="C118" s="148"/>
      <c r="D118" s="148"/>
      <c r="E118" s="148"/>
      <c r="F118" s="148"/>
      <c r="G118" s="148"/>
      <c r="H118" s="148"/>
      <c r="I118" s="148"/>
      <c r="J118" s="148"/>
      <c r="K118" s="45"/>
    </row>
    <row r="119" spans="1:11" s="26" customFormat="1" ht="90" customHeight="1">
      <c r="A119" s="71"/>
      <c r="B119" s="39" t="s">
        <v>2315</v>
      </c>
      <c r="C119" s="40"/>
      <c r="D119" s="41" t="s">
        <v>2614</v>
      </c>
      <c r="E119" s="42">
        <f>'ОБЩИЙ ПРАЙС ЛИСТ'!G422</f>
        <v>15100</v>
      </c>
      <c r="F119" s="138">
        <f>E119*0.55/100*$K$6</f>
        <v>304.79349999999999</v>
      </c>
      <c r="G119" s="138">
        <f>E119*0.65/100*$K$6</f>
        <v>360.21050000000002</v>
      </c>
      <c r="H119" s="138">
        <f>E119*0.69/100*$K$6</f>
        <v>382.37729999999999</v>
      </c>
      <c r="I119" s="138">
        <f>J119*0.8</f>
        <v>447.56399999999996</v>
      </c>
      <c r="J119" s="138">
        <f>E119*0.95/100*$J$6</f>
        <v>559.45499999999993</v>
      </c>
      <c r="K119" s="45"/>
    </row>
    <row r="120" spans="1:11" s="26" customFormat="1" ht="12.75" customHeight="1">
      <c r="A120" s="71"/>
      <c r="B120" s="148" t="s">
        <v>2586</v>
      </c>
      <c r="C120" s="148"/>
      <c r="D120" s="148"/>
      <c r="E120" s="148"/>
      <c r="F120" s="148"/>
      <c r="G120" s="148"/>
      <c r="H120" s="148"/>
      <c r="I120" s="148"/>
      <c r="J120" s="148"/>
      <c r="K120" s="45"/>
    </row>
    <row r="121" spans="1:11" s="26" customFormat="1" ht="90" customHeight="1">
      <c r="A121" s="71"/>
      <c r="B121" s="39" t="s">
        <v>251</v>
      </c>
      <c r="C121" s="40"/>
      <c r="D121" s="41" t="s">
        <v>2198</v>
      </c>
      <c r="E121" s="131">
        <f>'ОБЩИЙ ПРАЙС ЛИСТ'!G456</f>
        <v>16900</v>
      </c>
      <c r="F121" s="138">
        <f t="shared" ref="F121:F122" si="105">E121*0.55/100*$K$6</f>
        <v>341.12650000000002</v>
      </c>
      <c r="G121" s="138">
        <f t="shared" ref="G121:G122" si="106">E121*0.65/100*$K$6</f>
        <v>403.14949999999999</v>
      </c>
      <c r="H121" s="138">
        <f t="shared" ref="H121:H122" si="107">E121*0.69/100*$K$6</f>
        <v>427.95869999999996</v>
      </c>
      <c r="I121" s="138">
        <f t="shared" ref="I121:I122" si="108">J121*0.8</f>
        <v>500.916</v>
      </c>
      <c r="J121" s="138">
        <f t="shared" ref="J121:J122" si="109">E121*0.95/100*$J$6</f>
        <v>626.14499999999998</v>
      </c>
      <c r="K121" s="45"/>
    </row>
    <row r="122" spans="1:11" s="26" customFormat="1" ht="90" customHeight="1">
      <c r="A122" s="71"/>
      <c r="B122" s="39" t="s">
        <v>283</v>
      </c>
      <c r="C122" s="40"/>
      <c r="D122" s="55" t="s">
        <v>2613</v>
      </c>
      <c r="E122" s="131">
        <f>'ОБЩИЙ ПРАЙС ЛИСТ'!G458</f>
        <v>14400</v>
      </c>
      <c r="F122" s="138">
        <f t="shared" si="105"/>
        <v>290.66399999999999</v>
      </c>
      <c r="G122" s="138">
        <f t="shared" si="106"/>
        <v>343.512</v>
      </c>
      <c r="H122" s="138">
        <f t="shared" si="107"/>
        <v>364.65120000000002</v>
      </c>
      <c r="I122" s="138">
        <f t="shared" si="108"/>
        <v>426.81600000000003</v>
      </c>
      <c r="J122" s="138">
        <f t="shared" si="109"/>
        <v>533.52</v>
      </c>
      <c r="K122" s="45"/>
    </row>
    <row r="123" spans="1:11" s="26" customFormat="1" ht="12.75" customHeight="1">
      <c r="A123" s="71"/>
      <c r="B123" s="148" t="s">
        <v>2587</v>
      </c>
      <c r="C123" s="148"/>
      <c r="D123" s="148"/>
      <c r="E123" s="148"/>
      <c r="F123" s="148"/>
      <c r="G123" s="148"/>
      <c r="H123" s="148"/>
      <c r="I123" s="148"/>
      <c r="J123" s="148"/>
      <c r="K123" s="45"/>
    </row>
    <row r="124" spans="1:11" s="26" customFormat="1" ht="90" customHeight="1">
      <c r="A124" s="71"/>
      <c r="B124" s="39" t="s">
        <v>249</v>
      </c>
      <c r="C124" s="40"/>
      <c r="D124" s="41" t="s">
        <v>2616</v>
      </c>
      <c r="E124" s="42">
        <f>'ОБЩИЙ ПРАЙС ЛИСТ'!G412</f>
        <v>71287</v>
      </c>
      <c r="F124" s="138">
        <f>E124*0.55/100*$K$6</f>
        <v>1438.9280950000002</v>
      </c>
      <c r="G124" s="138">
        <f>E124*0.65/100*$K$6</f>
        <v>1700.5513850000002</v>
      </c>
      <c r="H124" s="138">
        <f>E124*0.69/100*$K$6</f>
        <v>1805.200701</v>
      </c>
      <c r="I124" s="138">
        <f>J124*0.8</f>
        <v>2112.94668</v>
      </c>
      <c r="J124" s="138">
        <f>E124*0.95/100*$J$6</f>
        <v>2641.1833499999998</v>
      </c>
      <c r="K124" s="45"/>
    </row>
    <row r="125" spans="1:11" s="26" customFormat="1" ht="12.75" customHeight="1">
      <c r="A125" s="71"/>
      <c r="B125" s="148" t="s">
        <v>2588</v>
      </c>
      <c r="C125" s="148"/>
      <c r="D125" s="148"/>
      <c r="E125" s="148"/>
      <c r="F125" s="148"/>
      <c r="G125" s="148"/>
      <c r="H125" s="148"/>
      <c r="I125" s="148"/>
      <c r="J125" s="148"/>
      <c r="K125" s="45"/>
    </row>
    <row r="126" spans="1:11" s="26" customFormat="1" ht="90" customHeight="1">
      <c r="A126" s="71"/>
      <c r="B126" s="39" t="s">
        <v>2305</v>
      </c>
      <c r="C126" s="40"/>
      <c r="D126" s="41" t="s">
        <v>2969</v>
      </c>
      <c r="E126" s="131">
        <f>'ОБЩИЙ ПРАЙС ЛИСТ'!G527</f>
        <v>38000</v>
      </c>
      <c r="F126" s="138">
        <f>E126*0.55/100*$K$6</f>
        <v>767.03</v>
      </c>
      <c r="G126" s="138">
        <f>E126*0.65/100*$K$6</f>
        <v>906.49</v>
      </c>
      <c r="H126" s="138">
        <f>E126*0.69/100*$K$6</f>
        <v>962.27399999999989</v>
      </c>
      <c r="I126" s="138">
        <f>J126*0.8</f>
        <v>1126.32</v>
      </c>
      <c r="J126" s="138">
        <f>E126*0.95/100*$J$6</f>
        <v>1407.8999999999999</v>
      </c>
      <c r="K126" s="45"/>
    </row>
    <row r="127" spans="1:11" s="26" customFormat="1" ht="12.75" customHeight="1">
      <c r="A127" s="71"/>
      <c r="B127" s="148" t="s">
        <v>2589</v>
      </c>
      <c r="C127" s="148"/>
      <c r="D127" s="148"/>
      <c r="E127" s="148"/>
      <c r="F127" s="148"/>
      <c r="G127" s="148"/>
      <c r="H127" s="148"/>
      <c r="I127" s="148"/>
      <c r="J127" s="148"/>
      <c r="K127" s="45"/>
    </row>
    <row r="128" spans="1:11" s="26" customFormat="1" ht="90" customHeight="1">
      <c r="A128" s="71"/>
      <c r="B128" s="39" t="s">
        <v>330</v>
      </c>
      <c r="C128" s="40"/>
      <c r="D128" s="41" t="s">
        <v>2972</v>
      </c>
      <c r="E128" s="131">
        <f>'ОБЩИЙ ПРАЙС ЛИСТ'!G430</f>
        <v>21400</v>
      </c>
      <c r="F128" s="138">
        <f t="shared" ref="F128:F130" si="110">E128*0.55/100*$K$6</f>
        <v>431.95900000000006</v>
      </c>
      <c r="G128" s="138">
        <f t="shared" ref="G128:G130" si="111">E128*0.65/100*$K$6</f>
        <v>510.49699999999996</v>
      </c>
      <c r="H128" s="138">
        <f t="shared" ref="H128:H130" si="112">E128*0.69/100*$K$6</f>
        <v>541.91219999999987</v>
      </c>
      <c r="I128" s="138">
        <f t="shared" ref="I128:I130" si="113">J128*0.8</f>
        <v>634.29600000000005</v>
      </c>
      <c r="J128" s="138">
        <f t="shared" ref="J128:J130" si="114">E128*0.95/100*$J$6</f>
        <v>792.87</v>
      </c>
      <c r="K128" s="45"/>
    </row>
    <row r="129" spans="1:11" s="26" customFormat="1" ht="90" customHeight="1">
      <c r="A129" s="71"/>
      <c r="B129" s="39" t="s">
        <v>1683</v>
      </c>
      <c r="C129" s="40"/>
      <c r="D129" s="41" t="s">
        <v>2973</v>
      </c>
      <c r="E129" s="42">
        <f>'ОБЩИЙ ПРАЙС ЛИСТ'!G445</f>
        <v>29216</v>
      </c>
      <c r="F129" s="138">
        <f t="shared" si="110"/>
        <v>589.72496000000001</v>
      </c>
      <c r="G129" s="138">
        <f t="shared" si="111"/>
        <v>696.9476800000001</v>
      </c>
      <c r="H129" s="138">
        <f t="shared" si="112"/>
        <v>739.83676799999989</v>
      </c>
      <c r="I129" s="138">
        <f t="shared" si="113"/>
        <v>865.96223999999984</v>
      </c>
      <c r="J129" s="138">
        <f t="shared" si="114"/>
        <v>1082.4527999999998</v>
      </c>
      <c r="K129" s="45"/>
    </row>
    <row r="130" spans="1:11" s="26" customFormat="1" ht="90" customHeight="1">
      <c r="A130" s="71"/>
      <c r="B130" s="39" t="s">
        <v>2330</v>
      </c>
      <c r="C130" s="40"/>
      <c r="D130" s="64" t="s">
        <v>2974</v>
      </c>
      <c r="E130" s="131">
        <f>'ОБЩИЙ ПРАЙС ЛИСТ'!G439</f>
        <v>31900</v>
      </c>
      <c r="F130" s="138">
        <f t="shared" si="110"/>
        <v>643.90149999999994</v>
      </c>
      <c r="G130" s="138">
        <f t="shared" si="111"/>
        <v>760.97449999999992</v>
      </c>
      <c r="H130" s="138">
        <f t="shared" si="112"/>
        <v>807.80370000000005</v>
      </c>
      <c r="I130" s="138">
        <f t="shared" si="113"/>
        <v>945.51600000000008</v>
      </c>
      <c r="J130" s="138">
        <f t="shared" si="114"/>
        <v>1181.895</v>
      </c>
      <c r="K130" s="45"/>
    </row>
    <row r="131" spans="1:11" s="26" customFormat="1" ht="12.75" customHeight="1">
      <c r="A131" s="71"/>
      <c r="B131" s="148" t="s">
        <v>2590</v>
      </c>
      <c r="C131" s="148"/>
      <c r="D131" s="148"/>
      <c r="E131" s="148"/>
      <c r="F131" s="148"/>
      <c r="G131" s="148"/>
      <c r="H131" s="148"/>
      <c r="I131" s="148"/>
      <c r="J131" s="148"/>
      <c r="K131" s="45"/>
    </row>
    <row r="132" spans="1:11" s="26" customFormat="1" ht="90" customHeight="1">
      <c r="A132" s="71"/>
      <c r="B132" s="39" t="s">
        <v>308</v>
      </c>
      <c r="C132" s="40"/>
      <c r="D132" s="59" t="s">
        <v>2975</v>
      </c>
      <c r="E132" s="131">
        <f>'ОБЩИЙ ПРАЙС ЛИСТ'!G485</f>
        <v>21400</v>
      </c>
      <c r="F132" s="138">
        <f t="shared" ref="F132:F133" si="115">E132*0.55/100*$K$6</f>
        <v>431.95900000000006</v>
      </c>
      <c r="G132" s="138">
        <f t="shared" ref="G132:G133" si="116">E132*0.65/100*$K$6</f>
        <v>510.49699999999996</v>
      </c>
      <c r="H132" s="138">
        <f t="shared" ref="H132:H133" si="117">E132*0.69/100*$K$6</f>
        <v>541.91219999999987</v>
      </c>
      <c r="I132" s="138">
        <f t="shared" ref="I132:I133" si="118">J132*0.8</f>
        <v>634.29600000000005</v>
      </c>
      <c r="J132" s="138">
        <f t="shared" ref="J132:J133" si="119">E132*0.95/100*$J$6</f>
        <v>792.87</v>
      </c>
      <c r="K132" s="45"/>
    </row>
    <row r="133" spans="1:11" s="26" customFormat="1" ht="90" customHeight="1">
      <c r="A133" s="71"/>
      <c r="B133" s="39" t="s">
        <v>2335</v>
      </c>
      <c r="C133" s="40"/>
      <c r="D133" s="59" t="s">
        <v>2976</v>
      </c>
      <c r="E133" s="131">
        <f>'ОБЩИЙ ПРАЙС ЛИСТ'!G489</f>
        <v>26400</v>
      </c>
      <c r="F133" s="138">
        <f t="shared" si="115"/>
        <v>532.88400000000001</v>
      </c>
      <c r="G133" s="138">
        <f t="shared" si="116"/>
        <v>629.77199999999993</v>
      </c>
      <c r="H133" s="138">
        <f t="shared" si="117"/>
        <v>668.52719999999999</v>
      </c>
      <c r="I133" s="138">
        <f t="shared" si="118"/>
        <v>782.49600000000009</v>
      </c>
      <c r="J133" s="138">
        <f t="shared" si="119"/>
        <v>978.12</v>
      </c>
      <c r="K133" s="45"/>
    </row>
    <row r="134" spans="1:11" s="26" customFormat="1" ht="12.75" customHeight="1">
      <c r="A134" s="71"/>
      <c r="B134" s="148" t="s">
        <v>2591</v>
      </c>
      <c r="C134" s="148"/>
      <c r="D134" s="148"/>
      <c r="E134" s="148"/>
      <c r="F134" s="148"/>
      <c r="G134" s="148"/>
      <c r="H134" s="148"/>
      <c r="I134" s="148"/>
      <c r="J134" s="148"/>
      <c r="K134" s="45"/>
    </row>
    <row r="135" spans="1:11" s="26" customFormat="1" ht="90" customHeight="1">
      <c r="A135" s="71"/>
      <c r="B135" s="39" t="s">
        <v>602</v>
      </c>
      <c r="C135" s="40"/>
      <c r="D135" s="41" t="s">
        <v>2617</v>
      </c>
      <c r="E135" s="42">
        <f>'ОБЩИЙ ПРАЙС ЛИСТ'!G496</f>
        <v>31235</v>
      </c>
      <c r="F135" s="138">
        <f t="shared" ref="F135:F136" si="120">E135*0.55/100*$K$6</f>
        <v>630.478475</v>
      </c>
      <c r="G135" s="138">
        <f t="shared" ref="G135:G136" si="121">E135*0.65/100*$K$6</f>
        <v>745.11092499999995</v>
      </c>
      <c r="H135" s="138">
        <f t="shared" ref="H135:H136" si="122">E135*0.69/100*$K$6</f>
        <v>790.96390499999984</v>
      </c>
      <c r="I135" s="138">
        <f t="shared" ref="I135:I136" si="123">J135*0.8</f>
        <v>925.80540000000008</v>
      </c>
      <c r="J135" s="138">
        <f t="shared" ref="J135:J136" si="124">E135*0.95/100*$J$6</f>
        <v>1157.25675</v>
      </c>
      <c r="K135" s="45"/>
    </row>
    <row r="136" spans="1:11" s="26" customFormat="1" ht="90" customHeight="1">
      <c r="A136" s="71"/>
      <c r="B136" s="39" t="s">
        <v>584</v>
      </c>
      <c r="C136" s="40"/>
      <c r="D136" s="41" t="s">
        <v>2618</v>
      </c>
      <c r="E136" s="131">
        <f>'ОБЩИЙ ПРАЙС ЛИСТ'!G497</f>
        <v>18400</v>
      </c>
      <c r="F136" s="138">
        <f t="shared" si="120"/>
        <v>371.404</v>
      </c>
      <c r="G136" s="138">
        <f t="shared" si="121"/>
        <v>438.93199999999996</v>
      </c>
      <c r="H136" s="138">
        <f t="shared" si="122"/>
        <v>465.94319999999993</v>
      </c>
      <c r="I136" s="138">
        <f t="shared" si="123"/>
        <v>545.37600000000009</v>
      </c>
      <c r="J136" s="138">
        <f t="shared" si="124"/>
        <v>681.72</v>
      </c>
      <c r="K136" s="45"/>
    </row>
    <row r="137" spans="1:11" s="26" customFormat="1" ht="18" customHeight="1">
      <c r="A137" s="71"/>
      <c r="B137" s="150" t="s">
        <v>2592</v>
      </c>
      <c r="C137" s="150"/>
      <c r="D137" s="150"/>
      <c r="E137" s="150"/>
      <c r="F137" s="150"/>
      <c r="G137" s="150"/>
      <c r="H137" s="150"/>
      <c r="I137" s="150"/>
      <c r="J137" s="150"/>
      <c r="K137" s="45"/>
    </row>
    <row r="138" spans="1:11" s="26" customFormat="1" ht="25.5" customHeight="1">
      <c r="A138" s="71"/>
      <c r="B138" s="148" t="s">
        <v>2396</v>
      </c>
      <c r="C138" s="148"/>
      <c r="D138" s="148"/>
      <c r="E138" s="148"/>
      <c r="F138" s="148"/>
      <c r="G138" s="148"/>
      <c r="H138" s="148"/>
      <c r="I138" s="148"/>
      <c r="J138" s="148"/>
      <c r="K138" s="45"/>
    </row>
    <row r="139" spans="1:11" s="26" customFormat="1" ht="90" customHeight="1">
      <c r="A139" s="71"/>
      <c r="B139" s="39" t="s">
        <v>335</v>
      </c>
      <c r="C139" s="40"/>
      <c r="D139" s="54" t="s">
        <v>359</v>
      </c>
      <c r="E139" s="131">
        <f>'ОБЩИЙ ПРАЙС ЛИСТ'!G541</f>
        <v>8305</v>
      </c>
      <c r="F139" s="138">
        <f t="shared" ref="F139:F158" si="125">E139*0.55/100*$K$6</f>
        <v>167.636425</v>
      </c>
      <c r="G139" s="138">
        <f t="shared" ref="G139:G144" si="126">E139*0.65/100*$K$6</f>
        <v>198.11577500000001</v>
      </c>
      <c r="H139" s="138">
        <f t="shared" ref="H139:H144" si="127">E139*0.69/100*$K$6</f>
        <v>210.307515</v>
      </c>
      <c r="I139" s="138">
        <f t="shared" ref="I139:I158" si="128">J139*0.8</f>
        <v>246.1602</v>
      </c>
      <c r="J139" s="138">
        <f t="shared" ref="J139:J144" si="129">E139*0.95/100*$J$6</f>
        <v>307.70024999999998</v>
      </c>
      <c r="K139" s="45"/>
    </row>
    <row r="140" spans="1:11" s="26" customFormat="1" ht="90" customHeight="1">
      <c r="A140" s="71"/>
      <c r="B140" s="39" t="s">
        <v>1364</v>
      </c>
      <c r="C140" s="40"/>
      <c r="D140" s="54" t="s">
        <v>360</v>
      </c>
      <c r="E140" s="42">
        <f>'ОБЩИЙ ПРАЙС ЛИСТ'!G542</f>
        <v>700</v>
      </c>
      <c r="F140" s="138">
        <f t="shared" si="125"/>
        <v>14.129500000000002</v>
      </c>
      <c r="G140" s="138">
        <f t="shared" si="126"/>
        <v>16.698499999999999</v>
      </c>
      <c r="H140" s="138">
        <f t="shared" si="127"/>
        <v>17.726099999999995</v>
      </c>
      <c r="I140" s="138">
        <f t="shared" si="128"/>
        <v>20.748000000000005</v>
      </c>
      <c r="J140" s="138">
        <f t="shared" si="129"/>
        <v>25.935000000000002</v>
      </c>
      <c r="K140" s="45"/>
    </row>
    <row r="141" spans="1:11" s="26" customFormat="1" ht="90" customHeight="1">
      <c r="A141" s="71"/>
      <c r="B141" s="39" t="s">
        <v>2753</v>
      </c>
      <c r="C141" s="40"/>
      <c r="D141" s="54" t="s">
        <v>2762</v>
      </c>
      <c r="E141" s="42">
        <f>'ОБЩИЙ ПРАЙС ЛИСТ'!G543</f>
        <v>3300</v>
      </c>
      <c r="F141" s="138">
        <f t="shared" si="125"/>
        <v>66.610500000000002</v>
      </c>
      <c r="G141" s="138">
        <f t="shared" si="126"/>
        <v>78.721499999999992</v>
      </c>
      <c r="H141" s="138">
        <f t="shared" si="127"/>
        <v>83.565899999999999</v>
      </c>
      <c r="I141" s="138">
        <f t="shared" si="128"/>
        <v>97.812000000000012</v>
      </c>
      <c r="J141" s="138">
        <f t="shared" si="129"/>
        <v>122.265</v>
      </c>
      <c r="K141" s="45"/>
    </row>
    <row r="142" spans="1:11" s="26" customFormat="1" ht="90" customHeight="1">
      <c r="A142" s="71"/>
      <c r="B142" s="39" t="s">
        <v>240</v>
      </c>
      <c r="C142" s="40"/>
      <c r="D142" s="54" t="s">
        <v>438</v>
      </c>
      <c r="E142" s="42">
        <f>'ОБЩИЙ ПРАЙС ЛИСТ'!G545</f>
        <v>581</v>
      </c>
      <c r="F142" s="138">
        <f t="shared" si="125"/>
        <v>11.727485</v>
      </c>
      <c r="G142" s="138">
        <f t="shared" si="126"/>
        <v>13.859755000000002</v>
      </c>
      <c r="H142" s="138">
        <f t="shared" si="127"/>
        <v>14.712662999999999</v>
      </c>
      <c r="I142" s="138">
        <f t="shared" si="128"/>
        <v>17.220839999999995</v>
      </c>
      <c r="J142" s="138">
        <f t="shared" si="129"/>
        <v>21.526049999999994</v>
      </c>
      <c r="K142" s="45"/>
    </row>
    <row r="143" spans="1:11" s="26" customFormat="1" ht="90" customHeight="1">
      <c r="A143" s="71"/>
      <c r="B143" s="39" t="s">
        <v>267</v>
      </c>
      <c r="C143" s="40"/>
      <c r="D143" s="54" t="s">
        <v>361</v>
      </c>
      <c r="E143" s="42">
        <f>'ОБЩИЙ ПРАЙС ЛИСТ'!G546</f>
        <v>485</v>
      </c>
      <c r="F143" s="138">
        <f t="shared" si="125"/>
        <v>9.7897249999999989</v>
      </c>
      <c r="G143" s="138">
        <f t="shared" si="126"/>
        <v>11.569674999999998</v>
      </c>
      <c r="H143" s="138">
        <f t="shared" si="127"/>
        <v>12.281654999999999</v>
      </c>
      <c r="I143" s="138">
        <f t="shared" si="128"/>
        <v>14.375399999999999</v>
      </c>
      <c r="J143" s="138">
        <f t="shared" si="129"/>
        <v>17.969249999999999</v>
      </c>
      <c r="K143" s="45"/>
    </row>
    <row r="144" spans="1:11" s="26" customFormat="1" ht="90" customHeight="1">
      <c r="A144" s="71"/>
      <c r="B144" s="39" t="s">
        <v>284</v>
      </c>
      <c r="C144" s="40"/>
      <c r="D144" s="54" t="s">
        <v>362</v>
      </c>
      <c r="E144" s="42">
        <f>'ОБЩИЙ ПРАЙС ЛИСТ'!G544</f>
        <v>1214</v>
      </c>
      <c r="F144" s="138">
        <f t="shared" si="125"/>
        <v>24.50459</v>
      </c>
      <c r="G144" s="138">
        <f t="shared" si="126"/>
        <v>28.959969999999998</v>
      </c>
      <c r="H144" s="138">
        <f t="shared" si="127"/>
        <v>30.742121999999998</v>
      </c>
      <c r="I144" s="138">
        <f t="shared" si="128"/>
        <v>35.982959999999999</v>
      </c>
      <c r="J144" s="138">
        <f t="shared" si="129"/>
        <v>44.978699999999996</v>
      </c>
      <c r="K144" s="45"/>
    </row>
    <row r="145" spans="1:11" s="26" customFormat="1" ht="90" customHeight="1">
      <c r="A145" s="71"/>
      <c r="B145" s="39" t="s">
        <v>0</v>
      </c>
      <c r="C145" s="40"/>
      <c r="D145" s="54" t="s">
        <v>363</v>
      </c>
      <c r="E145" s="42">
        <f>'ОБЩИЙ ПРАЙС ЛИСТ'!G528</f>
        <v>1229</v>
      </c>
      <c r="F145" s="138" t="s">
        <v>3160</v>
      </c>
      <c r="G145" s="138" t="s">
        <v>3160</v>
      </c>
      <c r="H145" s="138" t="s">
        <v>3160</v>
      </c>
      <c r="I145" s="138" t="s">
        <v>3160</v>
      </c>
      <c r="J145" s="138" t="s">
        <v>3160</v>
      </c>
      <c r="K145" s="45"/>
    </row>
    <row r="146" spans="1:11" s="26" customFormat="1" ht="90" customHeight="1">
      <c r="A146" s="71"/>
      <c r="B146" s="39" t="s">
        <v>1</v>
      </c>
      <c r="C146" s="27"/>
      <c r="D146" s="54" t="s">
        <v>364</v>
      </c>
      <c r="E146" s="131">
        <f>'ОБЩИЙ ПРАЙС ЛИСТ'!G529</f>
        <v>1906</v>
      </c>
      <c r="F146" s="138" t="s">
        <v>3160</v>
      </c>
      <c r="G146" s="138" t="s">
        <v>3160</v>
      </c>
      <c r="H146" s="138" t="s">
        <v>3160</v>
      </c>
      <c r="I146" s="138" t="s">
        <v>3160</v>
      </c>
      <c r="J146" s="138" t="s">
        <v>3160</v>
      </c>
      <c r="K146" s="45"/>
    </row>
    <row r="147" spans="1:11" s="26" customFormat="1" ht="90" customHeight="1">
      <c r="A147" s="71"/>
      <c r="B147" s="39" t="s">
        <v>183</v>
      </c>
      <c r="C147" s="40"/>
      <c r="D147" s="54" t="s">
        <v>365</v>
      </c>
      <c r="E147" s="42">
        <f>'ОБЩИЙ ПРАЙС ЛИСТ'!G538</f>
        <v>794</v>
      </c>
      <c r="F147" s="138">
        <f t="shared" si="125"/>
        <v>16.026890000000002</v>
      </c>
      <c r="G147" s="138">
        <f t="shared" ref="G147:G158" si="130">E147*0.65/100*$K$6</f>
        <v>18.94087</v>
      </c>
      <c r="H147" s="138">
        <f t="shared" ref="H147:H158" si="131">E147*0.69/100*$K$6</f>
        <v>20.106462000000001</v>
      </c>
      <c r="I147" s="138">
        <f t="shared" si="128"/>
        <v>23.53416</v>
      </c>
      <c r="J147" s="138">
        <f t="shared" ref="J147:J158" si="132">E147*0.95/100*$J$6</f>
        <v>29.417699999999996</v>
      </c>
      <c r="K147" s="45"/>
    </row>
    <row r="148" spans="1:11" s="26" customFormat="1" ht="90" customHeight="1">
      <c r="A148" s="71"/>
      <c r="B148" s="39" t="s">
        <v>184</v>
      </c>
      <c r="C148" s="40"/>
      <c r="D148" s="54" t="s">
        <v>366</v>
      </c>
      <c r="E148" s="42">
        <f>'ОБЩИЙ ПРАЙС ЛИСТ'!G540</f>
        <v>1875</v>
      </c>
      <c r="F148" s="138">
        <f t="shared" si="125"/>
        <v>37.846874999999997</v>
      </c>
      <c r="G148" s="138">
        <f t="shared" si="130"/>
        <v>44.728124999999999</v>
      </c>
      <c r="H148" s="138">
        <f t="shared" si="131"/>
        <v>47.480624999999996</v>
      </c>
      <c r="I148" s="138">
        <f t="shared" si="128"/>
        <v>55.575000000000003</v>
      </c>
      <c r="J148" s="138">
        <f t="shared" si="132"/>
        <v>69.46875</v>
      </c>
      <c r="K148" s="45"/>
    </row>
    <row r="149" spans="1:11" s="26" customFormat="1" ht="90" customHeight="1">
      <c r="A149" s="71"/>
      <c r="B149" s="39" t="s">
        <v>2317</v>
      </c>
      <c r="C149" s="27"/>
      <c r="D149" s="54" t="s">
        <v>367</v>
      </c>
      <c r="E149" s="42">
        <f>'ОБЩИЙ ПРАЙС ЛИСТ'!G553</f>
        <v>59</v>
      </c>
      <c r="F149" s="138">
        <f t="shared" si="125"/>
        <v>1.1909149999999999</v>
      </c>
      <c r="G149" s="138">
        <f t="shared" si="130"/>
        <v>1.4074450000000001</v>
      </c>
      <c r="H149" s="138">
        <f t="shared" si="131"/>
        <v>1.4940569999999997</v>
      </c>
      <c r="I149" s="138">
        <f t="shared" si="128"/>
        <v>1.7487600000000001</v>
      </c>
      <c r="J149" s="138">
        <f t="shared" si="132"/>
        <v>2.1859500000000001</v>
      </c>
      <c r="K149" s="45"/>
    </row>
    <row r="150" spans="1:11" s="26" customFormat="1" ht="90" customHeight="1">
      <c r="A150" s="71"/>
      <c r="B150" s="39" t="s">
        <v>2318</v>
      </c>
      <c r="C150" s="27"/>
      <c r="D150" s="54" t="s">
        <v>368</v>
      </c>
      <c r="E150" s="42">
        <f>'ОБЩИЙ ПРАЙС ЛИСТ'!G554</f>
        <v>59</v>
      </c>
      <c r="F150" s="138">
        <f t="shared" si="125"/>
        <v>1.1909149999999999</v>
      </c>
      <c r="G150" s="138">
        <f t="shared" si="130"/>
        <v>1.4074450000000001</v>
      </c>
      <c r="H150" s="138">
        <f t="shared" si="131"/>
        <v>1.4940569999999997</v>
      </c>
      <c r="I150" s="138">
        <f t="shared" si="128"/>
        <v>1.7487600000000001</v>
      </c>
      <c r="J150" s="138">
        <f t="shared" si="132"/>
        <v>2.1859500000000001</v>
      </c>
      <c r="K150" s="45"/>
    </row>
    <row r="151" spans="1:11" s="26" customFormat="1" ht="90" customHeight="1">
      <c r="A151" s="71"/>
      <c r="B151" s="39" t="s">
        <v>2320</v>
      </c>
      <c r="C151" s="27"/>
      <c r="D151" s="54" t="s">
        <v>369</v>
      </c>
      <c r="E151" s="42">
        <f>'ОБЩИЙ ПРАЙС ЛИСТ'!G555</f>
        <v>59</v>
      </c>
      <c r="F151" s="138">
        <f t="shared" si="125"/>
        <v>1.1909149999999999</v>
      </c>
      <c r="G151" s="138">
        <f t="shared" si="130"/>
        <v>1.4074450000000001</v>
      </c>
      <c r="H151" s="138">
        <f t="shared" si="131"/>
        <v>1.4940569999999997</v>
      </c>
      <c r="I151" s="138">
        <f t="shared" si="128"/>
        <v>1.7487600000000001</v>
      </c>
      <c r="J151" s="138">
        <f t="shared" si="132"/>
        <v>2.1859500000000001</v>
      </c>
      <c r="K151" s="45"/>
    </row>
    <row r="152" spans="1:11" s="26" customFormat="1" ht="90" customHeight="1">
      <c r="A152" s="71"/>
      <c r="B152" s="39" t="s">
        <v>2016</v>
      </c>
      <c r="C152" s="27"/>
      <c r="D152" s="54" t="s">
        <v>370</v>
      </c>
      <c r="E152" s="42">
        <f>'ОБЩИЙ ПРАЙС ЛИСТ'!G556</f>
        <v>40</v>
      </c>
      <c r="F152" s="138">
        <f t="shared" si="125"/>
        <v>0.80740000000000001</v>
      </c>
      <c r="G152" s="138">
        <f t="shared" si="130"/>
        <v>0.95420000000000005</v>
      </c>
      <c r="H152" s="138">
        <f t="shared" si="131"/>
        <v>1.0129199999999998</v>
      </c>
      <c r="I152" s="138">
        <f t="shared" si="128"/>
        <v>1.1856</v>
      </c>
      <c r="J152" s="138">
        <f t="shared" si="132"/>
        <v>1.482</v>
      </c>
      <c r="K152" s="45"/>
    </row>
    <row r="153" spans="1:11" s="26" customFormat="1" ht="90" customHeight="1">
      <c r="A153" s="71"/>
      <c r="B153" s="39" t="s">
        <v>2017</v>
      </c>
      <c r="C153" s="27"/>
      <c r="D153" s="54" t="s">
        <v>371</v>
      </c>
      <c r="E153" s="42">
        <f>'ОБЩИЙ ПРАЙС ЛИСТ'!G557</f>
        <v>59</v>
      </c>
      <c r="F153" s="138">
        <f t="shared" si="125"/>
        <v>1.1909149999999999</v>
      </c>
      <c r="G153" s="138">
        <f t="shared" si="130"/>
        <v>1.4074450000000001</v>
      </c>
      <c r="H153" s="138">
        <f t="shared" si="131"/>
        <v>1.4940569999999997</v>
      </c>
      <c r="I153" s="138">
        <f t="shared" si="128"/>
        <v>1.7487600000000001</v>
      </c>
      <c r="J153" s="138">
        <f t="shared" si="132"/>
        <v>2.1859500000000001</v>
      </c>
      <c r="K153" s="45"/>
    </row>
    <row r="154" spans="1:11" s="26" customFormat="1" ht="90" customHeight="1">
      <c r="A154" s="71"/>
      <c r="B154" s="39" t="s">
        <v>2319</v>
      </c>
      <c r="C154" s="27"/>
      <c r="D154" s="54" t="s">
        <v>372</v>
      </c>
      <c r="E154" s="42">
        <f>'ОБЩИЙ ПРАЙС ЛИСТ'!G558</f>
        <v>59</v>
      </c>
      <c r="F154" s="138">
        <f t="shared" si="125"/>
        <v>1.1909149999999999</v>
      </c>
      <c r="G154" s="138">
        <f t="shared" si="130"/>
        <v>1.4074450000000001</v>
      </c>
      <c r="H154" s="138">
        <f t="shared" si="131"/>
        <v>1.4940569999999997</v>
      </c>
      <c r="I154" s="138">
        <f t="shared" si="128"/>
        <v>1.7487600000000001</v>
      </c>
      <c r="J154" s="138">
        <f t="shared" si="132"/>
        <v>2.1859500000000001</v>
      </c>
      <c r="K154" s="45"/>
    </row>
    <row r="155" spans="1:11" s="26" customFormat="1" ht="90" customHeight="1">
      <c r="A155" s="71"/>
      <c r="B155" s="39" t="s">
        <v>185</v>
      </c>
      <c r="C155" s="40"/>
      <c r="D155" s="54" t="s">
        <v>186</v>
      </c>
      <c r="E155" s="42">
        <f>'ОБЩИЙ ПРАЙС ЛИСТ'!G534</f>
        <v>575</v>
      </c>
      <c r="F155" s="138">
        <f t="shared" si="125"/>
        <v>11.606375</v>
      </c>
      <c r="G155" s="138">
        <f t="shared" si="130"/>
        <v>13.716624999999999</v>
      </c>
      <c r="H155" s="138">
        <f t="shared" si="131"/>
        <v>14.560724999999998</v>
      </c>
      <c r="I155" s="138">
        <f t="shared" si="128"/>
        <v>17.043000000000003</v>
      </c>
      <c r="J155" s="138">
        <f t="shared" si="132"/>
        <v>21.303750000000001</v>
      </c>
      <c r="K155" s="45"/>
    </row>
    <row r="156" spans="1:11" s="26" customFormat="1" ht="90" customHeight="1">
      <c r="A156" s="71"/>
      <c r="B156" s="39" t="s">
        <v>187</v>
      </c>
      <c r="C156" s="40"/>
      <c r="D156" s="54" t="s">
        <v>373</v>
      </c>
      <c r="E156" s="42">
        <f>'ОБЩИЙ ПРАЙС ЛИСТ'!G535</f>
        <v>575</v>
      </c>
      <c r="F156" s="138">
        <f t="shared" si="125"/>
        <v>11.606375</v>
      </c>
      <c r="G156" s="138">
        <f t="shared" si="130"/>
        <v>13.716624999999999</v>
      </c>
      <c r="H156" s="138">
        <f t="shared" si="131"/>
        <v>14.560724999999998</v>
      </c>
      <c r="I156" s="138">
        <f t="shared" si="128"/>
        <v>17.043000000000003</v>
      </c>
      <c r="J156" s="138">
        <f t="shared" si="132"/>
        <v>21.303750000000001</v>
      </c>
      <c r="K156" s="45"/>
    </row>
    <row r="157" spans="1:11" s="26" customFormat="1" ht="90" customHeight="1">
      <c r="A157" s="71"/>
      <c r="B157" s="39" t="s">
        <v>188</v>
      </c>
      <c r="C157" s="40"/>
      <c r="D157" s="54" t="s">
        <v>374</v>
      </c>
      <c r="E157" s="42">
        <f>'ОБЩИЙ ПРАЙС ЛИСТ'!G536</f>
        <v>575</v>
      </c>
      <c r="F157" s="138">
        <f t="shared" si="125"/>
        <v>11.606375</v>
      </c>
      <c r="G157" s="138">
        <f t="shared" si="130"/>
        <v>13.716624999999999</v>
      </c>
      <c r="H157" s="138">
        <f t="shared" si="131"/>
        <v>14.560724999999998</v>
      </c>
      <c r="I157" s="138">
        <f t="shared" si="128"/>
        <v>17.043000000000003</v>
      </c>
      <c r="J157" s="138">
        <f t="shared" si="132"/>
        <v>21.303750000000001</v>
      </c>
      <c r="K157" s="45"/>
    </row>
    <row r="158" spans="1:11" s="26" customFormat="1" ht="90" customHeight="1">
      <c r="A158" s="71"/>
      <c r="B158" s="39" t="s">
        <v>353</v>
      </c>
      <c r="C158" s="40"/>
      <c r="D158" s="54" t="s">
        <v>375</v>
      </c>
      <c r="E158" s="42">
        <f>'ОБЩИЙ ПРАЙС ЛИСТ'!G537</f>
        <v>575</v>
      </c>
      <c r="F158" s="138">
        <f t="shared" si="125"/>
        <v>11.606375</v>
      </c>
      <c r="G158" s="138">
        <f t="shared" si="130"/>
        <v>13.716624999999999</v>
      </c>
      <c r="H158" s="138">
        <f t="shared" si="131"/>
        <v>14.560724999999998</v>
      </c>
      <c r="I158" s="138">
        <f t="shared" si="128"/>
        <v>17.043000000000003</v>
      </c>
      <c r="J158" s="138">
        <f t="shared" si="132"/>
        <v>21.303750000000001</v>
      </c>
      <c r="K158" s="45"/>
    </row>
    <row r="159" spans="1:11" s="26" customFormat="1" ht="2.25" customHeight="1">
      <c r="A159" s="71"/>
      <c r="B159" s="72"/>
      <c r="C159" s="45"/>
      <c r="D159" s="73"/>
      <c r="E159" s="74"/>
      <c r="F159" s="74"/>
      <c r="G159" s="74"/>
      <c r="H159" s="74"/>
      <c r="I159" s="74"/>
      <c r="J159" s="45"/>
      <c r="K159" s="45"/>
    </row>
  </sheetData>
  <protectedRanges>
    <protectedRange password="C64C" sqref="B159:D8434" name="Диапазон1_7_2"/>
    <protectedRange password="C64C" sqref="C73:C74 C57 D41 D121 B60:C60 C85 B68:J68 B72:J72 B64:J64 B61:J61 B59:J59" name="Диапазон1_7_1_10"/>
    <protectedRange password="C64C" sqref="B41:C41 B135 B121:C121 C46:C47 C50 B44:C44 B124 C96:C98" name="Диапазон1_7_1_2_2"/>
    <protectedRange password="C64C" sqref="B73:B74 B85" name="Диапазон1_7_1_3_1"/>
    <protectedRange password="C64C" sqref="B57" name="Диапазон1_7_1_4_3"/>
    <protectedRange password="C64C" sqref="D57 D136" name="Диапазон1_7_1_8_2"/>
    <protectedRange password="C64C" sqref="C136 C128:C129 B91:J91" name="Диапазон1_7_1_9"/>
    <protectedRange password="C64C" sqref="C9:J9 B19:D19 B21:D21 B24:D24 B27:D27 B134:D134 B43:J43 B100:D100 B103:D103 B105:D105 B108:D108 B111:D111 B113:D113 B118:D118 B120:D120 B123:D123 B125:D125 B127:D127 B131:D131 C37:J37 C39:D39 B38:J38 B94:D94 B55:J55 B52:J52 B48:J48 B45:J45 B16:D16 B40:J40 B10:D10" name="Диапазон1_7_1_1_1"/>
    <protectedRange password="C64C" sqref="B101:C101 B17:C17 B20:C20 C18 C102 B95:C95 B11:C14" name="Диапазон1_7_1"/>
    <protectedRange password="C64C" sqref="B62:C62 B65:C65" name="Диапазон1_7_1_2"/>
    <protectedRange password="C64C" sqref="B50" name="Диапазон1_7_1_10_1"/>
    <protectedRange password="C64C" sqref="D50" name="Диапазон1_7_1_10_5"/>
    <protectedRange password="C64C" sqref="D44" name="Диапазон1_7_1_10_1_1"/>
    <protectedRange password="C64C" sqref="B129" name="Диапазон1_7_1_10_6"/>
    <protectedRange password="C64C" sqref="B128" name="Диапазон1_7_1_10_7"/>
    <protectedRange password="C64C" sqref="D124 D129" name="Диапазон1_7_1_10_10"/>
    <protectedRange password="C64C" sqref="D128" name="Диапазон1_7_1_10_11"/>
    <protectedRange password="C64C" sqref="D22 D25 D17:D18 D106 D109 D101:D102 D95:D98 D28 D11:D14" name="Диапазон1_7_1_1"/>
    <protectedRange password="C64C" sqref="D49 B49 B130 D130" name="Диапазон1_7_1_10_3"/>
    <protectedRange password="C64C" sqref="C49 C130" name="Диапазон1_7_1_2_2_2"/>
    <protectedRange password="C64C" sqref="C75:C79" name="Диапазон1_7_1_10_4"/>
    <protectedRange password="C64C" sqref="B77" name="Диапазон1_7_1_3_1_1"/>
    <protectedRange password="C64C" sqref="B78:B79" name="Диапазон1_7_1_2_1"/>
    <protectedRange password="C64C" sqref="B75" name="Диапазон1_7_1_2_4"/>
    <protectedRange password="C64C" sqref="C106:C107 C53:D54 C22:C23 C25:C26 C28 C109:C110 C124 C126 C135" name="Диапазон1_7_1_10_8"/>
    <protectedRange password="C64C" sqref="B109 B53:B54 B106 B22 B25 B28" name="Диапазон1_7_1_4_3_1"/>
    <protectedRange password="C64C" sqref="C132:C133" name="Диапазон1_7_1_10_9"/>
    <protectedRange password="C64C" sqref="B132:B133" name="Диапазон1_7_1_4_3_2"/>
    <protectedRange password="C64C" sqref="D132:D133" name="Диапазон1_7_1_8_2_1"/>
    <protectedRange password="C64C" sqref="C56" name="Диапазон1_7_1_10_12"/>
    <protectedRange password="C64C" sqref="B56" name="Диапазон1_7_1_4_3_3"/>
    <protectedRange password="C64C" sqref="D56 D135" name="Диапазон1_7_1_8_2_1_1"/>
    <protectedRange password="C64C" sqref="E20 E17:E18 E95 E11:E14" name="Диапазон1_7_1_10_10_1"/>
    <protectedRange password="C64C" sqref="E22:E23 E25:E26 E28" name="Диапазон1_7_1_10_10_2"/>
    <protectedRange password="C64C" sqref="E53:E54 E60 E41 E44 E49:E50 E56:E57 E62 E65 E85 E73:E79 E121 E106:E107 E109:E110 E124 E126 E135:E136 E128:E130 E132:E133 E101:E102 E46:E47 E96:E98" name="Диапазон1_7_1_10_10_3"/>
    <protectedRange password="C64C" sqref="B137:D137" name="Диапазон1_7_1_13_1"/>
    <protectedRange password="C64C" sqref="B9 B37 B29:J29 B34:J34" name="Диапазон1_7_1_1_1_3"/>
    <protectedRange password="C64C" sqref="C15:D15 B30:D33" name="Диапазон1_7_1_4"/>
    <protectedRange password="C64C" sqref="B35:D36" name="Диапазон1_7_1_7"/>
    <protectedRange password="C64C" sqref="E30:E31" name="Диапазон1_7_1_10_10_3_4"/>
    <protectedRange password="C64C" sqref="E35 E32:E33" name="Диапазон1_7_1_10_10_3_5"/>
    <protectedRange password="C64C" sqref="E36 E39" name="Диапазон1_7_1_10_10_3_6"/>
    <protectedRange password="C64C" sqref="E15" name="Диапазон1_7_1_10_10_3_7"/>
    <protectedRange password="C64C" sqref="B42:D42" name="Диапазон1_7_1_10_14"/>
    <protectedRange password="C64C" sqref="E42" name="Диапазон1_7_1_10_10_3_7_3"/>
    <protectedRange password="C64C" sqref="B93:C93 B88:D90 B87:C87 B58:J58 B86:J86" name="Диапазон1_7_1_11"/>
    <protectedRange password="C64C" sqref="E93 E87:E90" name="Диапазон1_7_1_10_10_3_7_4"/>
    <protectedRange password="C64C" sqref="B47 C63 B66:C67 B69:C71 B92:J92 B84:J84" name="Диапазон1_7_1_2_6"/>
    <protectedRange password="C64C" sqref="C80:C83" name="Диапазон1_7_1_2_1_2"/>
    <protectedRange password="C64C" sqref="E66:E67 E63 E69:E71" name="Диапазон1_7_1_10_10_3_1"/>
    <protectedRange password="C64C" sqref="E80:E81" name="Диапазон1_7_1_10_10_3_2"/>
    <protectedRange password="C64C" sqref="E82:E83" name="Диапазон1_7_1_10_10_3_3"/>
    <protectedRange password="C64C" sqref="B114:D115" name="Диапазон1_7_1_12"/>
    <protectedRange password="C64C" sqref="E114:E115" name="Диапазон1_7_1_10_10_3_7_5"/>
    <protectedRange password="C64C" sqref="B116:D117 D99" name="Диапазон1_7_1_13"/>
    <protectedRange password="C64C" sqref="D119" name="Диапазон1_7_1_7_1"/>
    <protectedRange password="C64C" sqref="B119:C119 B122:C122" name="Диапазон1_7_1_9_1"/>
    <protectedRange password="C64C" sqref="C99 C104" name="Диапазон1_7_1_11_1"/>
    <protectedRange password="C64C" sqref="D122" name="Диапазон1_7_1_10_15"/>
    <protectedRange password="C64C" sqref="E99 E122 E104 E119 E116:E117" name="Диапазон1_7_1_10_10_3_7_6"/>
    <protectedRange password="C64C" sqref="B138:D138" name="Диапазон1_7_1_3"/>
    <protectedRange password="C64C" sqref="B139:D139" name="Диапазон1_7_1_5"/>
    <protectedRange password="C64C" sqref="E139" name="Диапазон1_7_1_10_10_3_7_1"/>
    <protectedRange password="C64C" sqref="B140:D140 C141:D141" name="Диапазон1_7_1_14"/>
    <protectedRange password="C64C" sqref="E140:E141" name="Диапазон1_7_1_10_10_3_7_7"/>
    <protectedRange password="C64C" sqref="B142:D142" name="Диапазон1_7_1_15"/>
    <protectedRange password="C64C" sqref="E142" name="Диапазон1_7_1_10_10_3_7_8"/>
    <protectedRange password="C64C" sqref="B143:D143" name="Диапазон1_7_1_16"/>
    <protectedRange password="C64C" sqref="E143" name="Диапазон1_7_1_10_10_3_7_9"/>
    <protectedRange password="C64C" sqref="B144:D144" name="Диапазон1_7_1_19"/>
    <protectedRange password="C64C" sqref="E144" name="Диапазон1_7_1_10_10_3_7_12"/>
    <protectedRange password="C64C" sqref="B147:D147 B145:D145" name="Диапазон1_7_1_20"/>
    <protectedRange password="C64C" sqref="B146:D146" name="Диапазон1_7_1_1_2_1"/>
    <protectedRange password="C64C" sqref="E145:E147" name="Диапазон1_7_1_10_10_3_7_13"/>
    <protectedRange password="C64C" sqref="B149:D149" name="Диапазон1_7"/>
    <protectedRange password="C64C" sqref="B148:D148" name="Диапазон1_7_1_21"/>
    <protectedRange password="C64C" sqref="E148:E149" name="Диапазон1_7_1_10_10_3_7_14"/>
    <protectedRange password="C64C" sqref="B150:D150" name="Диапазон1_7_3"/>
    <protectedRange password="C64C" sqref="B151:D152" name="Диапазон1_7_2_1"/>
    <protectedRange password="C64C" sqref="E150:E152" name="Диапазон1_7_1_10_10_3_7_15"/>
    <protectedRange password="C64C" sqref="B153:D154" name="Диапазон1_7_2_2"/>
    <protectedRange password="C64C" sqref="E153:E154" name="Диапазон1_7_1_10_10_3_7_16"/>
    <protectedRange password="C64C" sqref="B155:D155" name="Диапазон1_7_4"/>
    <protectedRange password="C64C" sqref="B156:D158" name="Диапазон1_7_2_3"/>
    <protectedRange password="C64C" sqref="E155:E158" name="Диапазон1_7_1_10_10_3_7_17"/>
    <protectedRange password="C64C" sqref="B51:D51" name="Диапазон1_7_1_10_13"/>
    <protectedRange password="C64C" sqref="E51" name="Диапазон1_7_1_10_10_3_8"/>
    <protectedRange password="C64C" sqref="D112" name="Диапазон1_7_1_1_6"/>
    <protectedRange password="C64C" sqref="C112" name="Диапазон1_7_1_10_8_1"/>
    <protectedRange password="C64C" sqref="B112" name="Диапазон1_7_1_4_3_1_1"/>
    <protectedRange password="C64C" sqref="E112" name="Диапазон1_7_1_10_10_2_1"/>
    <protectedRange password="C64C" sqref="D20" name="Диапазон1_7_1_1_5"/>
    <protectedRange password="C64C" sqref="B23" name="Диапазон1_7_1_4_3_1_2"/>
    <protectedRange password="C64C" sqref="D23" name="Диапазон1_7_1_1_7"/>
    <protectedRange password="C64C" sqref="B26" name="Диапазон1_7_1_4_3_1_3"/>
    <protectedRange password="C64C" sqref="D26" name="Диапазон1_7_1_1_8"/>
    <protectedRange password="C64C" sqref="B15" name="Диапазон1_7_1_4_5"/>
    <protectedRange password="C64C" sqref="D87 D93" name="Диапазон1_7_1_11_2"/>
    <protectedRange password="C64C" sqref="B99" name="Диапазон1_7_1_11_1_2"/>
    <protectedRange password="C64C" sqref="B104" name="Диапазон1_7_1_23"/>
    <protectedRange password="C64C" sqref="D104" name="Диапазон1_7_1_1_9"/>
    <protectedRange password="C64C" sqref="B46 B39" name="Диапазон1_7_1_2_2_1"/>
    <protectedRange password="C64C" sqref="D46:D47" name="Диапазон1_7_1_10_3_1"/>
    <protectedRange password="C64C" sqref="B76" name="Диапазон1_7_1_2_4_1"/>
    <protectedRange password="C64C" sqref="B107" name="Диапазон1_7_1_4_3_1_6"/>
    <protectedRange password="C64C" sqref="D107" name="Диапазон1_7_1_1_10"/>
    <protectedRange password="C64C" sqref="B110" name="Диапазон1_7_1_4_3_1_7"/>
    <protectedRange password="C64C" sqref="D110" name="Диапазон1_7_1_1_11"/>
    <protectedRange password="C64C" sqref="B126 B141" name="Диапазон1_7_1_4_3_1_7_1"/>
    <protectedRange password="C64C" sqref="D60" name="Диапазон1_7_1_10_16"/>
    <protectedRange password="C64C" sqref="D85" name="Диапазон1_7_1_3_1_2"/>
    <protectedRange password="C64C" sqref="D62 D65 D73:D74" name="Диапазон1_7_1_2_3_2"/>
    <protectedRange password="C64C" sqref="D77" name="Диапазон1_7_1_2_3_1_1"/>
    <protectedRange password="C64C" sqref="D78:D79" name="Диапазон1_7_1_2_1_1_1"/>
    <protectedRange password="C64C" sqref="D75" name="Диапазон1_7_1_2_5_2"/>
    <protectedRange password="C64C" sqref="D76" name="Диапазон1_7_1_2_5_1_1"/>
    <protectedRange password="C64C" sqref="D69:D71 D63 D66:D67" name="Диапазон1_7_1_2_6_1"/>
    <protectedRange password="C64C" sqref="D80:D83" name="Диапазон1_7_1_2_1_2_1"/>
    <protectedRange password="C64C" sqref="B80:B81" name="Диапазон1_7_1_2_1_2_2"/>
    <protectedRange password="C64C" sqref="D126" name="Диапазон1_7_1_10_3_2"/>
    <protectedRange password="C64C" sqref="B7:B8" name="Диапазон1_7_1_1_1_1"/>
    <protectedRange password="C64C" sqref="D7:D8" name="Диапазон1_7_1_1_1_2"/>
    <protectedRange password="C64C" sqref="B18 B102" name="Диапазон1_7_1_1_2_3"/>
    <protectedRange password="C64C" sqref="B63" name="Диапазон1_7_1_2_6_2"/>
    <protectedRange password="C64C" sqref="B82:B83" name="Диапазон1_7_1_2_1_2_3"/>
    <protectedRange password="C64C" sqref="C7:C8" name="Диапазон1_7_1_1_1_5"/>
    <protectedRange password="C64C" sqref="D5" name="Диапазон1_7_1_1_2_1_1_2_1_1_1_1"/>
    <protectedRange password="C64C" sqref="F11:J15 F17:J18 F20:J20 F22:J23 F25:J26 F28:J28 F30:J33 F35:J36 F39:J39 F41:J42 F44:J44 F46:J47 F49:J51 F53:J54 F56:J57 F60:J60 F62:J63 F65:J67 F69:J71 F73:J83 F85:J85 F87:J90 F93:J93 F95:J99 F101:J102 F104:J104 F106:J107 F109:J110 F112:J112 F114:J117 F119:J119 F121:J122 F124:J124 F126:J126 F128:J130 F132:J133 F135:J136 F139:J158" name="Диапазон1_7_1_10_10_3_9"/>
  </protectedRanges>
  <mergeCells count="44">
    <mergeCell ref="B123:J123"/>
    <mergeCell ref="B125:J125"/>
    <mergeCell ref="B127:J127"/>
    <mergeCell ref="B131:J131"/>
    <mergeCell ref="B134:J134"/>
    <mergeCell ref="B108:J108"/>
    <mergeCell ref="B111:J111"/>
    <mergeCell ref="B113:J113"/>
    <mergeCell ref="B118:J118"/>
    <mergeCell ref="B120:J120"/>
    <mergeCell ref="B92:J92"/>
    <mergeCell ref="B94:J94"/>
    <mergeCell ref="B100:J100"/>
    <mergeCell ref="B103:J103"/>
    <mergeCell ref="B105:J105"/>
    <mergeCell ref="B48:J48"/>
    <mergeCell ref="B52:J52"/>
    <mergeCell ref="B55:J55"/>
    <mergeCell ref="B86:J86"/>
    <mergeCell ref="B61:J61"/>
    <mergeCell ref="B64:J64"/>
    <mergeCell ref="B72:J72"/>
    <mergeCell ref="B68:J68"/>
    <mergeCell ref="B29:J29"/>
    <mergeCell ref="B34:J34"/>
    <mergeCell ref="B43:J43"/>
    <mergeCell ref="B38:J38"/>
    <mergeCell ref="B45:J45"/>
    <mergeCell ref="E4:J4"/>
    <mergeCell ref="B138:J138"/>
    <mergeCell ref="B137:J137"/>
    <mergeCell ref="B9:J9"/>
    <mergeCell ref="B10:J10"/>
    <mergeCell ref="B40:J40"/>
    <mergeCell ref="B58:J58"/>
    <mergeCell ref="B59:J59"/>
    <mergeCell ref="B84:J84"/>
    <mergeCell ref="B91:J91"/>
    <mergeCell ref="B16:J16"/>
    <mergeCell ref="B19:J19"/>
    <mergeCell ref="B21:J21"/>
    <mergeCell ref="B24:J24"/>
    <mergeCell ref="B27:J27"/>
    <mergeCell ref="B37:J37"/>
  </mergeCells>
  <pageMargins left="0.7" right="0.7" top="0.75" bottom="0.75" header="0.3" footer="0.3"/>
  <pageSetup paperSize="9" scale="34" orientation="portrait" r:id="rId1"/>
  <rowBreaks count="2" manualBreakCount="2">
    <brk id="58" min="1" max="6" man="1"/>
    <brk id="90" min="1" max="6" man="1"/>
  </rowBreaks>
  <ignoredErrors>
    <ignoredError sqref="E28 E56:E57 E22:E23 E25:E26 E41:E42 E44 E49:E51 E53:E54 E30:E33 E35:E36 E87:E90 E60 E62:E63 E65:E67 E85 E73:E79 E93 E132:E133 E104 E106:E107 E109:E110 E112 E114:E117 E119 E121:E122 E124 E135:E136 E126 E128:E130 E18 E101:E102 E13:E14 E69:E71 E139:E158 E39 E46:E47 E96:E98 E12 E11 E15 E95 E99 E80:E83 E17 E20"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L38"/>
  <sheetViews>
    <sheetView zoomScale="77" zoomScaleNormal="77" zoomScaleSheetLayoutView="100" workbookViewId="0">
      <pane ySplit="7" topLeftCell="A29" activePane="bottomLeft" state="frozen"/>
      <selection pane="bottomLeft" activeCell="H31" sqref="H31"/>
    </sheetView>
  </sheetViews>
  <sheetFormatPr defaultColWidth="9.140625" defaultRowHeight="15.75"/>
  <cols>
    <col min="1" max="1" width="0.42578125" style="3" customWidth="1"/>
    <col min="2" max="2" width="27.7109375" style="7" customWidth="1"/>
    <col min="3" max="3" width="35.7109375" style="3" customWidth="1"/>
    <col min="4" max="4" width="83.7109375" style="22" customWidth="1"/>
    <col min="5" max="11" width="12.7109375" style="12" customWidth="1"/>
    <col min="12" max="12" width="0.42578125" style="3" customWidth="1"/>
    <col min="13" max="16384" width="9.140625" style="3"/>
  </cols>
  <sheetData>
    <row r="1" spans="1:12" ht="3.75" customHeight="1">
      <c r="A1" s="44"/>
      <c r="B1" s="46"/>
      <c r="C1" s="44"/>
      <c r="D1" s="47"/>
      <c r="E1" s="49"/>
      <c r="F1" s="49"/>
      <c r="G1" s="49"/>
      <c r="H1" s="49"/>
      <c r="I1" s="49"/>
      <c r="J1" s="49"/>
      <c r="K1" s="49"/>
      <c r="L1" s="44"/>
    </row>
    <row r="2" spans="1:12" ht="18" customHeight="1">
      <c r="A2" s="44"/>
      <c r="B2" s="1"/>
      <c r="C2" s="19"/>
      <c r="D2" s="19"/>
      <c r="E2" s="10"/>
      <c r="F2" s="10"/>
      <c r="G2" s="10"/>
      <c r="H2" s="10"/>
      <c r="I2" s="10"/>
      <c r="J2" s="10"/>
      <c r="K2" s="10"/>
      <c r="L2" s="44"/>
    </row>
    <row r="3" spans="1:12" ht="18" customHeight="1">
      <c r="A3" s="44"/>
      <c r="B3" s="1"/>
      <c r="D3" s="20"/>
      <c r="E3" s="11"/>
      <c r="F3" s="11"/>
      <c r="G3" s="11"/>
      <c r="H3" s="11"/>
      <c r="I3" s="11"/>
      <c r="J3" s="11"/>
      <c r="K3" s="11"/>
      <c r="L3" s="44"/>
    </row>
    <row r="4" spans="1:12" ht="18" customHeight="1">
      <c r="A4" s="44"/>
      <c r="B4" s="34"/>
      <c r="C4" s="2"/>
      <c r="D4" s="24"/>
      <c r="E4" s="149"/>
      <c r="F4" s="149"/>
      <c r="G4" s="149"/>
      <c r="H4" s="149"/>
      <c r="I4" s="149"/>
      <c r="J4" s="149"/>
      <c r="K4" s="149"/>
      <c r="L4" s="44"/>
    </row>
    <row r="5" spans="1:12" s="26" customFormat="1" ht="18" customHeight="1">
      <c r="A5" s="45"/>
      <c r="B5" s="35"/>
      <c r="C5" s="38"/>
      <c r="D5" s="33"/>
      <c r="E5" s="136"/>
      <c r="F5" s="136"/>
      <c r="G5" s="136"/>
      <c r="H5" s="136"/>
      <c r="I5" s="136"/>
      <c r="J5" s="117" t="s">
        <v>3166</v>
      </c>
      <c r="K5" s="117" t="s">
        <v>3164</v>
      </c>
      <c r="L5" s="45"/>
    </row>
    <row r="6" spans="1:12" s="26" customFormat="1" ht="18" customHeight="1">
      <c r="A6" s="45"/>
      <c r="B6" s="35"/>
      <c r="C6" s="38"/>
      <c r="D6" s="33"/>
      <c r="E6" s="135"/>
      <c r="F6" s="135"/>
      <c r="G6" s="135"/>
      <c r="H6" s="135"/>
      <c r="I6" s="135"/>
      <c r="J6" s="117">
        <v>3.9</v>
      </c>
      <c r="K6" s="117">
        <v>3.67</v>
      </c>
      <c r="L6" s="45"/>
    </row>
    <row r="7" spans="1:12" s="26" customFormat="1" ht="12.75">
      <c r="A7" s="45"/>
      <c r="B7" s="117" t="s">
        <v>2394</v>
      </c>
      <c r="C7" s="117" t="s">
        <v>2761</v>
      </c>
      <c r="D7" s="117" t="s">
        <v>2392</v>
      </c>
      <c r="E7" s="117" t="s">
        <v>3167</v>
      </c>
      <c r="F7" s="117" t="s">
        <v>3161</v>
      </c>
      <c r="G7" s="117" t="s">
        <v>3162</v>
      </c>
      <c r="H7" s="117" t="s">
        <v>3163</v>
      </c>
      <c r="I7" s="117" t="s">
        <v>3159</v>
      </c>
      <c r="J7" s="117" t="s">
        <v>3165</v>
      </c>
      <c r="K7" s="117" t="s">
        <v>3160</v>
      </c>
      <c r="L7" s="45"/>
    </row>
    <row r="8" spans="1:12" s="26" customFormat="1" ht="12.75">
      <c r="A8" s="45"/>
      <c r="B8" s="117"/>
      <c r="C8" s="117"/>
      <c r="D8" s="117"/>
      <c r="E8" s="117"/>
      <c r="F8" s="137">
        <v>0.41</v>
      </c>
      <c r="G8" s="137">
        <v>0.31</v>
      </c>
      <c r="H8" s="137">
        <v>0.27</v>
      </c>
      <c r="I8" s="137">
        <v>0.2</v>
      </c>
      <c r="J8" s="137">
        <v>0.95</v>
      </c>
      <c r="K8" s="117"/>
      <c r="L8" s="45"/>
    </row>
    <row r="9" spans="1:12" s="26" customFormat="1" ht="12.75" customHeight="1">
      <c r="A9" s="45"/>
      <c r="B9" s="148" t="s">
        <v>2387</v>
      </c>
      <c r="C9" s="148"/>
      <c r="D9" s="148"/>
      <c r="E9" s="148"/>
      <c r="F9" s="148"/>
      <c r="G9" s="148"/>
      <c r="H9" s="148"/>
      <c r="I9" s="148"/>
      <c r="J9" s="148"/>
      <c r="K9" s="148"/>
      <c r="L9" s="45"/>
    </row>
    <row r="10" spans="1:12" s="26" customFormat="1" ht="90" customHeight="1">
      <c r="A10" s="45"/>
      <c r="B10" s="39" t="s">
        <v>2764</v>
      </c>
      <c r="C10" s="40"/>
      <c r="D10" s="52" t="s">
        <v>2766</v>
      </c>
      <c r="E10" s="42">
        <f>'ОБЩИЙ ПРАЙС ЛИСТ'!G326</f>
        <v>17381</v>
      </c>
      <c r="F10" s="138">
        <f>E10*0.59/100*$K$6</f>
        <v>376.35079299999995</v>
      </c>
      <c r="G10" s="138">
        <f>E10*0.69/100*$K$6</f>
        <v>440.13906299999996</v>
      </c>
      <c r="H10" s="138">
        <f>E10*0.73/100*$K$6</f>
        <v>465.65437099999997</v>
      </c>
      <c r="I10" s="138">
        <f>J10*0.8</f>
        <v>515.17284000000006</v>
      </c>
      <c r="J10" s="138">
        <f>E10*0.95/100*$J$6</f>
        <v>643.96605</v>
      </c>
      <c r="K10" s="122" t="s">
        <v>3168</v>
      </c>
      <c r="L10" s="45"/>
    </row>
    <row r="11" spans="1:12" s="26" customFormat="1" ht="90" customHeight="1">
      <c r="A11" s="45"/>
      <c r="B11" s="39" t="s">
        <v>1629</v>
      </c>
      <c r="C11" s="40"/>
      <c r="D11" s="52" t="s">
        <v>2767</v>
      </c>
      <c r="E11" s="42">
        <f>'ОБЩИЙ ПРАЙС ЛИСТ'!G327</f>
        <v>21692</v>
      </c>
      <c r="F11" s="138">
        <f t="shared" ref="F11:F31" si="0">E11*0.59/100*$K$6</f>
        <v>469.69687599999992</v>
      </c>
      <c r="G11" s="138">
        <f t="shared" ref="G11:G31" si="1">E11*0.69/100*$K$6</f>
        <v>549.30651599999999</v>
      </c>
      <c r="H11" s="138">
        <f t="shared" ref="H11:H16" si="2">E11*0.73/100*$K$6</f>
        <v>581.15037199999995</v>
      </c>
      <c r="I11" s="138">
        <f t="shared" ref="I11:I17" si="3">J11*0.8</f>
        <v>642.95087999999998</v>
      </c>
      <c r="J11" s="138">
        <f t="shared" ref="J11:J17" si="4">E11*0.95/100*$J$6</f>
        <v>803.68859999999995</v>
      </c>
      <c r="K11" s="122" t="s">
        <v>3168</v>
      </c>
      <c r="L11" s="45"/>
    </row>
    <row r="12" spans="1:12" s="26" customFormat="1" ht="90" customHeight="1">
      <c r="A12" s="45"/>
      <c r="B12" s="39" t="s">
        <v>194</v>
      </c>
      <c r="C12" s="40"/>
      <c r="D12" s="52" t="s">
        <v>2627</v>
      </c>
      <c r="E12" s="42">
        <f>'ОБЩИЙ ПРАЙС ЛИСТ'!G325</f>
        <v>50708</v>
      </c>
      <c r="F12" s="138">
        <f t="shared" si="0"/>
        <v>1097.9803239999999</v>
      </c>
      <c r="G12" s="138">
        <f t="shared" si="1"/>
        <v>1284.0786839999998</v>
      </c>
      <c r="H12" s="138">
        <f t="shared" si="2"/>
        <v>1358.5180279999997</v>
      </c>
      <c r="I12" s="138">
        <f t="shared" si="3"/>
        <v>1502.9851200000001</v>
      </c>
      <c r="J12" s="138">
        <f t="shared" si="4"/>
        <v>1878.7313999999999</v>
      </c>
      <c r="K12" s="122" t="s">
        <v>3168</v>
      </c>
      <c r="L12" s="45"/>
    </row>
    <row r="13" spans="1:12" s="26" customFormat="1" ht="90.75" customHeight="1">
      <c r="A13" s="45"/>
      <c r="B13" s="39" t="s">
        <v>195</v>
      </c>
      <c r="C13" s="40"/>
      <c r="D13" s="53" t="s">
        <v>567</v>
      </c>
      <c r="E13" s="42">
        <f>'ОБЩИЙ ПРАЙС ЛИСТ'!G324</f>
        <v>45679</v>
      </c>
      <c r="F13" s="138">
        <f t="shared" si="0"/>
        <v>989.08738699999981</v>
      </c>
      <c r="G13" s="138">
        <f t="shared" si="1"/>
        <v>1156.7293169999998</v>
      </c>
      <c r="H13" s="138">
        <f t="shared" si="2"/>
        <v>1223.7860889999997</v>
      </c>
      <c r="I13" s="138">
        <f t="shared" si="3"/>
        <v>1353.9255599999999</v>
      </c>
      <c r="J13" s="138">
        <f t="shared" si="4"/>
        <v>1692.4069499999998</v>
      </c>
      <c r="K13" s="122" t="s">
        <v>3168</v>
      </c>
      <c r="L13" s="45"/>
    </row>
    <row r="14" spans="1:12" s="26" customFormat="1" ht="90.75" customHeight="1">
      <c r="A14" s="45"/>
      <c r="B14" s="39" t="s">
        <v>1809</v>
      </c>
      <c r="C14" s="40"/>
      <c r="D14" s="52" t="s">
        <v>1810</v>
      </c>
      <c r="E14" s="131">
        <f>'ОБЩИЙ ПРАЙС ЛИСТ'!G328</f>
        <v>6700</v>
      </c>
      <c r="F14" s="138">
        <f t="shared" si="0"/>
        <v>145.07509999999999</v>
      </c>
      <c r="G14" s="138">
        <f t="shared" si="1"/>
        <v>169.66409999999999</v>
      </c>
      <c r="H14" s="138">
        <f t="shared" si="2"/>
        <v>179.49969999999999</v>
      </c>
      <c r="I14" s="138">
        <f t="shared" si="3"/>
        <v>198.58799999999999</v>
      </c>
      <c r="J14" s="138">
        <f t="shared" si="4"/>
        <v>248.23499999999999</v>
      </c>
      <c r="K14" s="122" t="s">
        <v>3168</v>
      </c>
      <c r="L14" s="45"/>
    </row>
    <row r="15" spans="1:12" s="26" customFormat="1" ht="90.75" customHeight="1">
      <c r="A15" s="45"/>
      <c r="B15" s="39" t="s">
        <v>196</v>
      </c>
      <c r="C15" s="40"/>
      <c r="D15" s="52" t="s">
        <v>2628</v>
      </c>
      <c r="E15" s="42">
        <f>'ОБЩИЙ ПРАЙС ЛИСТ'!G322</f>
        <v>8619</v>
      </c>
      <c r="F15" s="138">
        <f t="shared" si="0"/>
        <v>186.627207</v>
      </c>
      <c r="G15" s="138">
        <f t="shared" si="1"/>
        <v>218.258937</v>
      </c>
      <c r="H15" s="138">
        <f t="shared" si="2"/>
        <v>230.911629</v>
      </c>
      <c r="I15" s="138">
        <f t="shared" si="3"/>
        <v>255.46715999999998</v>
      </c>
      <c r="J15" s="138">
        <f t="shared" si="4"/>
        <v>319.33394999999996</v>
      </c>
      <c r="K15" s="122" t="s">
        <v>3168</v>
      </c>
      <c r="L15" s="45"/>
    </row>
    <row r="16" spans="1:12" s="26" customFormat="1" ht="90.75" customHeight="1">
      <c r="A16" s="45"/>
      <c r="B16" s="39" t="s">
        <v>575</v>
      </c>
      <c r="C16" s="40"/>
      <c r="D16" s="52" t="s">
        <v>355</v>
      </c>
      <c r="E16" s="42">
        <f>'ОБЩИЙ ПРАЙС ЛИСТ'!G321</f>
        <v>4549</v>
      </c>
      <c r="F16" s="138">
        <f t="shared" si="0"/>
        <v>98.499496999999991</v>
      </c>
      <c r="G16" s="138">
        <f t="shared" si="1"/>
        <v>115.19432699999999</v>
      </c>
      <c r="H16" s="138">
        <f t="shared" si="2"/>
        <v>121.87225900000001</v>
      </c>
      <c r="I16" s="138">
        <f t="shared" si="3"/>
        <v>134.83235999999999</v>
      </c>
      <c r="J16" s="138">
        <f t="shared" si="4"/>
        <v>168.54044999999999</v>
      </c>
      <c r="K16" s="122" t="s">
        <v>3168</v>
      </c>
      <c r="L16" s="45"/>
    </row>
    <row r="17" spans="1:12" s="26" customFormat="1" ht="90.75" customHeight="1">
      <c r="A17" s="45"/>
      <c r="B17" s="39" t="s">
        <v>576</v>
      </c>
      <c r="C17" s="40"/>
      <c r="D17" s="52" t="s">
        <v>356</v>
      </c>
      <c r="E17" s="42">
        <f>'ОБЩИЙ ПРАЙС ЛИСТ'!G323</f>
        <v>8133</v>
      </c>
      <c r="F17" s="138">
        <f t="shared" si="0"/>
        <v>176.103849</v>
      </c>
      <c r="G17" s="138">
        <f t="shared" si="1"/>
        <v>205.95195899999996</v>
      </c>
      <c r="H17" s="138">
        <f>E17*0.73/100*$K$6</f>
        <v>217.89120299999999</v>
      </c>
      <c r="I17" s="138">
        <f t="shared" si="3"/>
        <v>241.06211999999996</v>
      </c>
      <c r="J17" s="138">
        <f t="shared" si="4"/>
        <v>301.32764999999995</v>
      </c>
      <c r="K17" s="122" t="s">
        <v>3168</v>
      </c>
      <c r="L17" s="45"/>
    </row>
    <row r="18" spans="1:12" s="26" customFormat="1" ht="12.75" customHeight="1">
      <c r="A18" s="45"/>
      <c r="B18" s="148" t="s">
        <v>2388</v>
      </c>
      <c r="C18" s="148"/>
      <c r="D18" s="148"/>
      <c r="E18" s="148"/>
      <c r="F18" s="148"/>
      <c r="G18" s="148"/>
      <c r="H18" s="148"/>
      <c r="I18" s="148"/>
      <c r="J18" s="148"/>
      <c r="K18" s="148"/>
      <c r="L18" s="45"/>
    </row>
    <row r="19" spans="1:12" s="26" customFormat="1" ht="90" customHeight="1">
      <c r="A19" s="45"/>
      <c r="B19" s="39" t="s">
        <v>189</v>
      </c>
      <c r="D19" s="54" t="s">
        <v>568</v>
      </c>
      <c r="E19" s="42">
        <f>'ОБЩИЙ ПРАЙС ЛИСТ'!G337</f>
        <v>28728</v>
      </c>
      <c r="F19" s="138">
        <f t="shared" si="0"/>
        <v>622.04738400000008</v>
      </c>
      <c r="G19" s="138">
        <f t="shared" si="1"/>
        <v>727.47914399999991</v>
      </c>
      <c r="H19" s="138">
        <f t="shared" ref="H19:H31" si="5">E19*0.73/100*$K$6</f>
        <v>769.65184799999997</v>
      </c>
      <c r="I19" s="138">
        <f t="shared" ref="I19:I31" si="6">J19*0.8</f>
        <v>851.49792000000002</v>
      </c>
      <c r="J19" s="138">
        <f t="shared" ref="J19:J31" si="7">E19*0.95/100*$J$6</f>
        <v>1064.3724</v>
      </c>
      <c r="K19" s="122" t="s">
        <v>3168</v>
      </c>
      <c r="L19" s="45"/>
    </row>
    <row r="20" spans="1:12" s="26" customFormat="1" ht="90" customHeight="1">
      <c r="A20" s="45"/>
      <c r="B20" s="39" t="s">
        <v>281</v>
      </c>
      <c r="D20" s="55" t="s">
        <v>569</v>
      </c>
      <c r="E20" s="42">
        <f>'ОБЩИЙ ПРАЙС ЛИСТ'!G338</f>
        <v>31890</v>
      </c>
      <c r="F20" s="138">
        <f t="shared" si="0"/>
        <v>690.51416999999992</v>
      </c>
      <c r="G20" s="138">
        <f t="shared" si="1"/>
        <v>807.55047000000002</v>
      </c>
      <c r="H20" s="138">
        <f t="shared" si="5"/>
        <v>854.36498999999992</v>
      </c>
      <c r="I20" s="138">
        <f t="shared" si="6"/>
        <v>945.21960000000001</v>
      </c>
      <c r="J20" s="138">
        <f t="shared" si="7"/>
        <v>1181.5245</v>
      </c>
      <c r="K20" s="122" t="s">
        <v>3168</v>
      </c>
      <c r="L20" s="45"/>
    </row>
    <row r="21" spans="1:12" s="26" customFormat="1" ht="90" customHeight="1">
      <c r="A21" s="45"/>
      <c r="B21" s="39" t="s">
        <v>282</v>
      </c>
      <c r="D21" s="55" t="s">
        <v>570</v>
      </c>
      <c r="E21" s="42">
        <f>'ОБЩИЙ ПРАЙС ЛИСТ'!G339</f>
        <v>34189</v>
      </c>
      <c r="F21" s="138">
        <f t="shared" si="0"/>
        <v>740.29441699999995</v>
      </c>
      <c r="G21" s="138">
        <f t="shared" si="1"/>
        <v>865.76804700000002</v>
      </c>
      <c r="H21" s="138">
        <f t="shared" si="5"/>
        <v>915.95749899999998</v>
      </c>
      <c r="I21" s="138">
        <f t="shared" si="6"/>
        <v>1013.3619600000001</v>
      </c>
      <c r="J21" s="138">
        <f t="shared" si="7"/>
        <v>1266.70245</v>
      </c>
      <c r="K21" s="122" t="s">
        <v>3168</v>
      </c>
      <c r="L21" s="45"/>
    </row>
    <row r="22" spans="1:12" s="26" customFormat="1" ht="90" customHeight="1">
      <c r="A22" s="45"/>
      <c r="B22" s="39" t="s">
        <v>577</v>
      </c>
      <c r="D22" s="55" t="s">
        <v>376</v>
      </c>
      <c r="E22" s="42">
        <f>'ОБЩИЙ ПРАЙС ЛИСТ'!G340</f>
        <v>3098</v>
      </c>
      <c r="F22" s="138">
        <f t="shared" si="0"/>
        <v>67.08099399999999</v>
      </c>
      <c r="G22" s="138">
        <f t="shared" si="1"/>
        <v>78.450653999999986</v>
      </c>
      <c r="H22" s="138">
        <f t="shared" si="5"/>
        <v>82.998518000000004</v>
      </c>
      <c r="I22" s="138">
        <f t="shared" si="6"/>
        <v>91.824719999999999</v>
      </c>
      <c r="J22" s="138">
        <f t="shared" si="7"/>
        <v>114.78089999999999</v>
      </c>
      <c r="K22" s="122" t="s">
        <v>3168</v>
      </c>
      <c r="L22" s="45"/>
    </row>
    <row r="23" spans="1:12" ht="90" customHeight="1">
      <c r="A23" s="44"/>
      <c r="B23" s="56" t="s">
        <v>190</v>
      </c>
      <c r="C23" s="57"/>
      <c r="D23" s="54" t="s">
        <v>2196</v>
      </c>
      <c r="E23" s="42">
        <f>'ОБЩИЙ ПРАЙС ЛИСТ'!G330</f>
        <v>1626</v>
      </c>
      <c r="F23" s="138">
        <f t="shared" si="0"/>
        <v>35.207777999999998</v>
      </c>
      <c r="G23" s="138">
        <f t="shared" si="1"/>
        <v>41.175197999999995</v>
      </c>
      <c r="H23" s="138">
        <f t="shared" si="5"/>
        <v>43.562165999999998</v>
      </c>
      <c r="I23" s="138">
        <f t="shared" si="6"/>
        <v>48.194639999999993</v>
      </c>
      <c r="J23" s="138">
        <f t="shared" si="7"/>
        <v>60.243299999999991</v>
      </c>
      <c r="K23" s="122" t="s">
        <v>3168</v>
      </c>
      <c r="L23" s="44"/>
    </row>
    <row r="24" spans="1:12" ht="90" customHeight="1">
      <c r="A24" s="44"/>
      <c r="B24" s="39" t="s">
        <v>335</v>
      </c>
      <c r="C24" s="40"/>
      <c r="D24" s="54" t="s">
        <v>359</v>
      </c>
      <c r="E24" s="131">
        <f>'ОБЩИЙ ПРАЙС ЛИСТ'!G541</f>
        <v>8305</v>
      </c>
      <c r="F24" s="138">
        <f t="shared" si="0"/>
        <v>179.82816499999998</v>
      </c>
      <c r="G24" s="138">
        <f t="shared" si="1"/>
        <v>210.307515</v>
      </c>
      <c r="H24" s="138">
        <f t="shared" si="5"/>
        <v>222.49925499999998</v>
      </c>
      <c r="I24" s="138">
        <f t="shared" si="6"/>
        <v>246.1602</v>
      </c>
      <c r="J24" s="138">
        <f t="shared" si="7"/>
        <v>307.70024999999998</v>
      </c>
      <c r="K24" s="122" t="s">
        <v>3168</v>
      </c>
      <c r="L24" s="44"/>
    </row>
    <row r="25" spans="1:12" ht="80.25" customHeight="1">
      <c r="A25" s="44"/>
      <c r="B25" s="56" t="s">
        <v>331</v>
      </c>
      <c r="C25" s="57"/>
      <c r="D25" s="58" t="s">
        <v>2629</v>
      </c>
      <c r="E25" s="42">
        <f>'ОБЩИЙ ПРАЙС ЛИСТ'!G334</f>
        <v>7102</v>
      </c>
      <c r="F25" s="138">
        <f t="shared" si="0"/>
        <v>153.77960599999997</v>
      </c>
      <c r="G25" s="138">
        <f t="shared" si="1"/>
        <v>179.84394599999996</v>
      </c>
      <c r="H25" s="138">
        <f t="shared" si="5"/>
        <v>190.26968199999999</v>
      </c>
      <c r="I25" s="138">
        <f t="shared" si="6"/>
        <v>210.50328000000002</v>
      </c>
      <c r="J25" s="138">
        <f t="shared" si="7"/>
        <v>263.12909999999999</v>
      </c>
      <c r="K25" s="122" t="s">
        <v>3168</v>
      </c>
      <c r="L25" s="44"/>
    </row>
    <row r="26" spans="1:12" ht="80.25" customHeight="1">
      <c r="A26" s="44"/>
      <c r="B26" s="56" t="s">
        <v>191</v>
      </c>
      <c r="C26" s="27"/>
      <c r="D26" s="58" t="s">
        <v>2630</v>
      </c>
      <c r="E26" s="42">
        <f>'ОБЩИЙ ПРАЙС ЛИСТ'!G335</f>
        <v>9188</v>
      </c>
      <c r="F26" s="138">
        <f t="shared" si="0"/>
        <v>198.94776400000001</v>
      </c>
      <c r="G26" s="138">
        <f t="shared" si="1"/>
        <v>232.66772399999996</v>
      </c>
      <c r="H26" s="138">
        <f t="shared" si="5"/>
        <v>246.155708</v>
      </c>
      <c r="I26" s="138">
        <f t="shared" si="6"/>
        <v>272.33231999999998</v>
      </c>
      <c r="J26" s="138">
        <f t="shared" si="7"/>
        <v>340.41539999999998</v>
      </c>
      <c r="K26" s="122" t="s">
        <v>3168</v>
      </c>
      <c r="L26" s="44"/>
    </row>
    <row r="27" spans="1:12" ht="80.25" customHeight="1">
      <c r="A27" s="44"/>
      <c r="B27" s="56" t="s">
        <v>332</v>
      </c>
      <c r="C27" s="57"/>
      <c r="D27" s="58" t="s">
        <v>2631</v>
      </c>
      <c r="E27" s="42">
        <f>'ОБЩИЙ ПРАЙС ЛИСТ'!G332</f>
        <v>11395</v>
      </c>
      <c r="F27" s="138">
        <f t="shared" si="0"/>
        <v>246.73593499999996</v>
      </c>
      <c r="G27" s="138">
        <f t="shared" si="1"/>
        <v>288.55558499999995</v>
      </c>
      <c r="H27" s="138">
        <f t="shared" si="5"/>
        <v>305.28344500000003</v>
      </c>
      <c r="I27" s="138">
        <f t="shared" si="6"/>
        <v>337.74780000000004</v>
      </c>
      <c r="J27" s="138">
        <f t="shared" si="7"/>
        <v>422.18475000000001</v>
      </c>
      <c r="K27" s="122" t="s">
        <v>3168</v>
      </c>
      <c r="L27" s="44"/>
    </row>
    <row r="28" spans="1:12" ht="80.25" customHeight="1">
      <c r="A28" s="44"/>
      <c r="B28" s="56" t="s">
        <v>333</v>
      </c>
      <c r="C28" s="57"/>
      <c r="D28" s="58" t="s">
        <v>2632</v>
      </c>
      <c r="E28" s="42">
        <f>'ОБЩИЙ ПРАЙС ЛИСТ'!G333</f>
        <v>11395</v>
      </c>
      <c r="F28" s="138">
        <f t="shared" si="0"/>
        <v>246.73593499999996</v>
      </c>
      <c r="G28" s="138">
        <f t="shared" si="1"/>
        <v>288.55558499999995</v>
      </c>
      <c r="H28" s="138">
        <f t="shared" si="5"/>
        <v>305.28344500000003</v>
      </c>
      <c r="I28" s="138">
        <f t="shared" si="6"/>
        <v>337.74780000000004</v>
      </c>
      <c r="J28" s="138">
        <f t="shared" si="7"/>
        <v>422.18475000000001</v>
      </c>
      <c r="K28" s="122" t="s">
        <v>3168</v>
      </c>
      <c r="L28" s="44"/>
    </row>
    <row r="29" spans="1:12" ht="80.25" customHeight="1">
      <c r="A29" s="44"/>
      <c r="B29" s="56" t="s">
        <v>334</v>
      </c>
      <c r="C29" s="26"/>
      <c r="D29" s="58" t="s">
        <v>2633</v>
      </c>
      <c r="E29" s="42">
        <f>'ОБЩИЙ ПРАЙС ЛИСТ'!G336</f>
        <v>9616</v>
      </c>
      <c r="F29" s="138">
        <f t="shared" si="0"/>
        <v>208.21524799999997</v>
      </c>
      <c r="G29" s="138">
        <f t="shared" si="1"/>
        <v>243.50596799999997</v>
      </c>
      <c r="H29" s="138">
        <f t="shared" si="5"/>
        <v>257.62225599999999</v>
      </c>
      <c r="I29" s="138">
        <f t="shared" si="6"/>
        <v>285.01823999999999</v>
      </c>
      <c r="J29" s="138">
        <f t="shared" si="7"/>
        <v>356.27279999999996</v>
      </c>
      <c r="K29" s="122" t="s">
        <v>3168</v>
      </c>
      <c r="L29" s="44"/>
    </row>
    <row r="30" spans="1:12" ht="80.25" customHeight="1">
      <c r="A30" s="44"/>
      <c r="B30" s="56" t="s">
        <v>192</v>
      </c>
      <c r="C30" s="57"/>
      <c r="D30" s="58" t="s">
        <v>2634</v>
      </c>
      <c r="E30" s="42">
        <f>'ОБЩИЙ ПРАЙС ЛИСТ'!G331</f>
        <v>580</v>
      </c>
      <c r="F30" s="138">
        <f t="shared" si="0"/>
        <v>12.558739999999998</v>
      </c>
      <c r="G30" s="138">
        <f t="shared" si="1"/>
        <v>14.687339999999999</v>
      </c>
      <c r="H30" s="138">
        <f t="shared" si="5"/>
        <v>15.538779999999999</v>
      </c>
      <c r="I30" s="138">
        <f t="shared" si="6"/>
        <v>17.191199999999998</v>
      </c>
      <c r="J30" s="138">
        <f t="shared" si="7"/>
        <v>21.488999999999997</v>
      </c>
      <c r="K30" s="122" t="s">
        <v>3168</v>
      </c>
      <c r="L30" s="44"/>
    </row>
    <row r="31" spans="1:12" ht="80.25" customHeight="1">
      <c r="A31" s="44"/>
      <c r="B31" s="39" t="s">
        <v>193</v>
      </c>
      <c r="C31" s="57"/>
      <c r="D31" s="58" t="s">
        <v>2635</v>
      </c>
      <c r="E31" s="42">
        <f>'ОБЩИЙ ПРАЙС ЛИСТ'!G539</f>
        <v>4123</v>
      </c>
      <c r="F31" s="138">
        <f t="shared" si="0"/>
        <v>89.275318999999996</v>
      </c>
      <c r="G31" s="138">
        <f t="shared" si="1"/>
        <v>104.406729</v>
      </c>
      <c r="H31" s="138">
        <f t="shared" si="5"/>
        <v>110.45929299999999</v>
      </c>
      <c r="I31" s="138">
        <f t="shared" si="6"/>
        <v>122.20572</v>
      </c>
      <c r="J31" s="138">
        <f t="shared" si="7"/>
        <v>152.75715</v>
      </c>
      <c r="K31" s="122" t="s">
        <v>3168</v>
      </c>
      <c r="L31" s="44"/>
    </row>
    <row r="32" spans="1:12" ht="2.25" customHeight="1">
      <c r="A32" s="44"/>
      <c r="B32" s="66"/>
      <c r="C32" s="67"/>
      <c r="D32" s="68"/>
      <c r="E32" s="69"/>
      <c r="F32" s="69"/>
      <c r="G32" s="69"/>
      <c r="H32" s="69"/>
      <c r="I32" s="69"/>
      <c r="J32" s="69"/>
      <c r="K32" s="70"/>
      <c r="L32" s="44"/>
    </row>
    <row r="33" spans="1:12" ht="75.75" customHeight="1">
      <c r="A33" s="44"/>
      <c r="B33" s="151"/>
      <c r="C33" s="151"/>
      <c r="D33" s="151"/>
      <c r="E33" s="151"/>
      <c r="F33" s="151"/>
      <c r="G33" s="151"/>
      <c r="H33" s="151"/>
      <c r="I33" s="151"/>
      <c r="J33" s="151"/>
      <c r="K33" s="151"/>
      <c r="L33" s="44"/>
    </row>
    <row r="34" spans="1:12" ht="2.25" customHeight="1">
      <c r="A34" s="44"/>
      <c r="B34" s="46"/>
      <c r="C34" s="46"/>
      <c r="D34" s="46"/>
      <c r="E34" s="46"/>
      <c r="F34" s="46"/>
      <c r="G34" s="46"/>
      <c r="H34" s="46"/>
      <c r="I34" s="46"/>
      <c r="J34" s="46"/>
      <c r="K34" s="65"/>
      <c r="L34" s="44"/>
    </row>
    <row r="35" spans="1:12" ht="15.75" customHeight="1">
      <c r="C35" s="7"/>
      <c r="D35" s="7"/>
      <c r="E35" s="7"/>
      <c r="F35" s="7"/>
      <c r="G35" s="7"/>
      <c r="H35" s="7"/>
      <c r="I35" s="7"/>
      <c r="J35" s="7"/>
    </row>
    <row r="36" spans="1:12" ht="15.75" customHeight="1">
      <c r="C36" s="7"/>
      <c r="D36" s="7"/>
      <c r="E36" s="7"/>
      <c r="F36" s="7"/>
      <c r="G36" s="7"/>
      <c r="H36" s="7"/>
      <c r="I36" s="7"/>
      <c r="J36" s="7"/>
    </row>
    <row r="37" spans="1:12" ht="15.75" customHeight="1">
      <c r="C37" s="7"/>
      <c r="D37" s="7"/>
      <c r="E37" s="7"/>
      <c r="F37" s="7"/>
      <c r="G37" s="7"/>
      <c r="H37" s="7"/>
      <c r="I37" s="7"/>
      <c r="J37" s="7"/>
    </row>
    <row r="38" spans="1:12" ht="15.75" customHeight="1">
      <c r="C38" s="7"/>
      <c r="D38" s="7"/>
      <c r="E38" s="7"/>
      <c r="F38" s="7"/>
      <c r="G38" s="7"/>
      <c r="H38" s="7"/>
      <c r="I38" s="7"/>
      <c r="J38" s="7"/>
    </row>
  </sheetData>
  <protectedRanges>
    <protectedRange password="C64C" sqref="B39:J8283" name="Диапазон1_7_2"/>
    <protectedRange password="C64C" sqref="B12:C12 B15:C15 C14 B13:D13" name="Диапазон1_7_1_10"/>
    <protectedRange password="C64C" sqref="C10:C11 B18:K18 B9:J9" name="Диапазон1_7_1_2_2"/>
    <protectedRange password="C64C" sqref="D12" name="Диапазон1_7_1_8_2"/>
    <protectedRange password="C64C" sqref="B16:C17" name="Диапазон1_7_1_10_5"/>
    <protectedRange password="C64C" sqref="D16:D17" name="Диапазон1_7_1_3_1_3"/>
    <protectedRange password="C64C" sqref="E10:E12" name="Диапазон1_7_1_10_3"/>
    <protectedRange password="C64C" sqref="E13:E17" name="Диапазон1_7_1_10_4"/>
    <protectedRange password="C64C" sqref="B19" name="Диапазон1_7_1_3_7"/>
    <protectedRange password="C64C" sqref="C19 B20:C22" name="Диапазон1_7_1_2_2_8"/>
    <protectedRange password="C64C" sqref="E19:E22" name="Диапазон1_7_1_10_10_3_7_8"/>
    <protectedRange password="C64C" sqref="B23:C23" name="Диапазон1_7_1_3_9"/>
    <protectedRange password="C64C" sqref="B24:C24" name="Диапазон1_7_1_9"/>
    <protectedRange password="C64C" sqref="E23:E24" name="Диапазон1_7_1_10_10_3_7_1_6"/>
    <protectedRange password="C64C" sqref="D24" name="Диапазон1_7_1_1_7"/>
    <protectedRange password="C64C" sqref="D23" name="Диапазон1_7_1_2_7"/>
    <protectedRange password="C64C" sqref="C30:C32 B31:B32 B25:C29" name="Диапазон1_7_1_3_10"/>
    <protectedRange password="C64C" sqref="E25:E28" name="Диапазон1_7_1_10_10_3_7_2_5"/>
    <protectedRange password="C64C" sqref="E32:J32 E29:E31" name="Диапазон1_7_1_10_10_3_7_3_5"/>
    <protectedRange password="C64C" sqref="B33:J38" name="Диапазон1_7_2_1"/>
    <protectedRange password="C64C" sqref="B14" name="Диапазон1_7_1_10_1"/>
    <protectedRange password="C64C" sqref="D14" name="Диапазон1_7_1_8_2_1"/>
    <protectedRange password="C64C" sqref="B7:B8" name="Диапазон1_7_1_1_1"/>
    <protectedRange password="C64C" sqref="D7:D8" name="Диапазон1_7_1_1_1_1"/>
    <protectedRange password="C64C" sqref="C7:C8" name="Диапазон1_7_1_1_1_4"/>
    <protectedRange password="C64C" sqref="B10:B11" name="Диапазон1_7_1_10_2"/>
    <protectedRange password="C64C" sqref="D10:D11" name="Диапазон1_7_1_10_6"/>
    <protectedRange password="C64C" sqref="F10:J17 F19:J31" name="Диапазон1_7_1_10_10_3"/>
  </protectedRanges>
  <mergeCells count="4">
    <mergeCell ref="B33:K33"/>
    <mergeCell ref="B9:K9"/>
    <mergeCell ref="B18:K18"/>
    <mergeCell ref="E4:K4"/>
  </mergeCells>
  <pageMargins left="0.7" right="0.7" top="0.75" bottom="0.75" header="0.3" footer="0.3"/>
  <pageSetup paperSize="9" scale="35" orientation="portrait" r:id="rId1"/>
  <ignoredErrors>
    <ignoredError sqref="E15:E17 E19:E31 E10:E13" unlockedFormula="1"/>
    <ignoredError sqref="E14" formula="1"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pageSetUpPr fitToPage="1"/>
  </sheetPr>
  <dimension ref="A1:AH216"/>
  <sheetViews>
    <sheetView topLeftCell="C1" zoomScale="90" zoomScaleNormal="90" zoomScaleSheetLayoutView="100" workbookViewId="0">
      <pane ySplit="7" topLeftCell="A8" activePane="bottomLeft" state="frozen"/>
      <selection pane="bottomLeft" activeCell="T11" sqref="T11"/>
    </sheetView>
  </sheetViews>
  <sheetFormatPr defaultColWidth="8.85546875" defaultRowHeight="15.75"/>
  <cols>
    <col min="1" max="1" width="0.42578125" customWidth="1"/>
    <col min="2" max="2" width="27.7109375" style="9" customWidth="1"/>
    <col min="3" max="3" width="35.7109375" customWidth="1"/>
    <col min="4" max="4" width="83.7109375" style="21" customWidth="1"/>
    <col min="5" max="9" width="12.7109375" style="16" customWidth="1"/>
    <col min="10" max="10" width="12.7109375" customWidth="1"/>
    <col min="11" max="11" width="9.140625" customWidth="1"/>
  </cols>
  <sheetData>
    <row r="1" spans="1:34" ht="3.75" customHeight="1">
      <c r="A1" s="71"/>
      <c r="B1" s="81"/>
      <c r="C1" s="71"/>
      <c r="D1" s="82"/>
      <c r="E1" s="83"/>
      <c r="F1" s="83"/>
      <c r="G1" s="83"/>
      <c r="H1" s="83"/>
      <c r="I1" s="83"/>
      <c r="J1" s="71"/>
      <c r="K1" s="44"/>
      <c r="L1" s="3"/>
      <c r="M1" s="3"/>
      <c r="N1" s="3"/>
      <c r="O1" s="3"/>
      <c r="P1" s="3"/>
      <c r="Q1" s="3"/>
      <c r="R1" s="3"/>
      <c r="S1" s="3"/>
      <c r="T1" s="3"/>
      <c r="U1" s="3"/>
      <c r="V1" s="3"/>
      <c r="W1" s="3"/>
      <c r="X1" s="3"/>
      <c r="Y1" s="3"/>
      <c r="Z1" s="3"/>
      <c r="AA1" s="3"/>
      <c r="AB1" s="3"/>
      <c r="AC1" s="3"/>
      <c r="AD1" s="3"/>
      <c r="AE1" s="3"/>
      <c r="AF1" s="3"/>
      <c r="AG1" s="3"/>
      <c r="AH1" s="3"/>
    </row>
    <row r="2" spans="1:34" s="3" customFormat="1" ht="18" customHeight="1">
      <c r="A2" s="44"/>
      <c r="B2" s="1"/>
      <c r="C2" s="19"/>
      <c r="D2" s="19"/>
      <c r="E2" s="10"/>
      <c r="F2" s="10"/>
      <c r="G2" s="10"/>
      <c r="H2" s="10"/>
      <c r="I2" s="10"/>
      <c r="J2" s="10"/>
      <c r="K2" s="44"/>
    </row>
    <row r="3" spans="1:34" s="3" customFormat="1" ht="18" customHeight="1">
      <c r="A3" s="44"/>
      <c r="B3" s="1"/>
      <c r="D3" s="20"/>
      <c r="E3" s="11"/>
      <c r="F3" s="11"/>
      <c r="G3" s="11"/>
      <c r="H3" s="11"/>
      <c r="I3" s="11"/>
      <c r="J3" s="11"/>
      <c r="K3" s="44"/>
    </row>
    <row r="4" spans="1:34" s="3" customFormat="1" ht="18" customHeight="1">
      <c r="A4" s="44"/>
      <c r="B4" s="34"/>
      <c r="C4" s="2"/>
      <c r="D4" s="24"/>
      <c r="E4" s="149"/>
      <c r="F4" s="149"/>
      <c r="G4" s="149"/>
      <c r="H4" s="149"/>
      <c r="I4" s="149"/>
      <c r="J4" s="149"/>
      <c r="K4" s="44"/>
    </row>
    <row r="5" spans="1:34" s="3" customFormat="1" ht="18" customHeight="1">
      <c r="A5" s="44"/>
      <c r="B5" s="6"/>
      <c r="C5" s="4"/>
      <c r="D5" s="25"/>
      <c r="E5" s="136"/>
      <c r="F5" s="136"/>
      <c r="G5" s="136"/>
      <c r="H5" s="136"/>
      <c r="I5" s="136"/>
      <c r="J5" s="117" t="s">
        <v>3166</v>
      </c>
      <c r="K5" s="117" t="s">
        <v>3164</v>
      </c>
    </row>
    <row r="6" spans="1:34" s="27" customFormat="1" ht="18" customHeight="1">
      <c r="A6" s="84"/>
      <c r="B6" s="35"/>
      <c r="C6" s="38"/>
      <c r="D6" s="33"/>
      <c r="E6" s="135"/>
      <c r="F6" s="135"/>
      <c r="G6" s="135"/>
      <c r="H6" s="135"/>
      <c r="I6" s="135"/>
      <c r="J6" s="117">
        <v>3.9</v>
      </c>
      <c r="K6" s="117">
        <v>3.67</v>
      </c>
      <c r="L6" s="3"/>
      <c r="M6" s="3"/>
      <c r="N6" s="3"/>
      <c r="O6" s="3"/>
      <c r="P6" s="3"/>
      <c r="Q6" s="3"/>
      <c r="R6" s="3"/>
      <c r="S6" s="3"/>
      <c r="T6" s="3"/>
      <c r="U6" s="3"/>
      <c r="V6" s="3"/>
      <c r="W6" s="3"/>
      <c r="X6" s="3"/>
      <c r="Y6" s="3"/>
      <c r="Z6" s="3"/>
      <c r="AA6" s="3"/>
      <c r="AB6" s="3"/>
      <c r="AC6" s="3"/>
      <c r="AD6" s="3"/>
      <c r="AE6" s="3"/>
      <c r="AF6" s="3"/>
      <c r="AG6" s="3"/>
      <c r="AH6" s="3"/>
    </row>
    <row r="7" spans="1:34" s="28" customFormat="1" ht="12.75">
      <c r="A7" s="85"/>
      <c r="B7" s="117" t="s">
        <v>2394</v>
      </c>
      <c r="C7" s="117" t="s">
        <v>2761</v>
      </c>
      <c r="D7" s="117" t="s">
        <v>2392</v>
      </c>
      <c r="E7" s="117" t="s">
        <v>3167</v>
      </c>
      <c r="F7" s="117" t="s">
        <v>3161</v>
      </c>
      <c r="G7" s="117" t="s">
        <v>3162</v>
      </c>
      <c r="H7" s="117" t="s">
        <v>3163</v>
      </c>
      <c r="I7" s="117" t="s">
        <v>3159</v>
      </c>
      <c r="J7" s="117" t="s">
        <v>3165</v>
      </c>
      <c r="K7" s="117" t="s">
        <v>3160</v>
      </c>
      <c r="L7" s="3"/>
      <c r="M7" s="3"/>
      <c r="N7" s="3"/>
      <c r="O7" s="3"/>
      <c r="P7" s="3"/>
      <c r="Q7" s="3"/>
      <c r="R7" s="3"/>
      <c r="S7" s="3"/>
      <c r="T7" s="3"/>
      <c r="U7" s="3"/>
      <c r="V7" s="3"/>
      <c r="W7" s="3"/>
      <c r="X7" s="3"/>
      <c r="Y7" s="3"/>
      <c r="Z7" s="3"/>
      <c r="AA7" s="3"/>
      <c r="AB7" s="3"/>
      <c r="AC7" s="3"/>
      <c r="AD7" s="3"/>
      <c r="AE7" s="3"/>
      <c r="AF7" s="3"/>
      <c r="AG7" s="3"/>
      <c r="AH7" s="3"/>
    </row>
    <row r="8" spans="1:34" s="28" customFormat="1" ht="12.75">
      <c r="A8" s="85"/>
      <c r="B8" s="117"/>
      <c r="C8" s="117"/>
      <c r="D8" s="117"/>
      <c r="E8" s="117"/>
      <c r="F8" s="137">
        <v>0.59</v>
      </c>
      <c r="G8" s="137">
        <v>0.52</v>
      </c>
      <c r="H8" s="137">
        <v>0.49</v>
      </c>
      <c r="I8" s="137">
        <v>0.2</v>
      </c>
      <c r="J8" s="137">
        <v>0.81</v>
      </c>
      <c r="K8" s="117"/>
      <c r="L8" s="3"/>
      <c r="M8" s="3"/>
      <c r="N8" s="3"/>
      <c r="O8" s="3"/>
      <c r="P8" s="3"/>
      <c r="Q8" s="3"/>
      <c r="R8" s="3"/>
      <c r="S8" s="3"/>
      <c r="T8" s="3"/>
      <c r="U8" s="3"/>
      <c r="V8" s="3"/>
      <c r="W8" s="3"/>
      <c r="X8" s="3"/>
      <c r="Y8" s="3"/>
      <c r="Z8" s="3"/>
      <c r="AA8" s="3"/>
      <c r="AB8" s="3"/>
      <c r="AC8" s="3"/>
      <c r="AD8" s="3"/>
      <c r="AE8" s="3"/>
      <c r="AF8" s="3"/>
      <c r="AG8" s="3"/>
      <c r="AH8" s="3"/>
    </row>
    <row r="9" spans="1:34" s="29" customFormat="1" ht="12.75" customHeight="1">
      <c r="A9" s="86"/>
      <c r="B9" s="148" t="s">
        <v>2397</v>
      </c>
      <c r="C9" s="148"/>
      <c r="D9" s="148"/>
      <c r="E9" s="148"/>
      <c r="F9" s="148"/>
      <c r="G9" s="148"/>
      <c r="H9" s="148"/>
      <c r="I9" s="148"/>
      <c r="J9" s="148"/>
      <c r="K9" s="44"/>
      <c r="L9" s="3"/>
      <c r="M9" s="3"/>
      <c r="N9" s="3"/>
      <c r="O9" s="3"/>
      <c r="P9" s="3"/>
      <c r="Q9" s="3"/>
      <c r="R9" s="3"/>
      <c r="S9" s="3"/>
      <c r="T9" s="3"/>
      <c r="U9" s="3"/>
      <c r="V9" s="3"/>
      <c r="W9" s="3"/>
      <c r="X9" s="3"/>
      <c r="Y9" s="3"/>
      <c r="Z9" s="3"/>
      <c r="AA9" s="3"/>
      <c r="AB9" s="3"/>
      <c r="AC9" s="3"/>
      <c r="AD9" s="3"/>
      <c r="AE9" s="3"/>
      <c r="AF9" s="3"/>
      <c r="AG9" s="3"/>
      <c r="AH9" s="3"/>
    </row>
    <row r="10" spans="1:34" s="29" customFormat="1" ht="90" customHeight="1">
      <c r="A10" s="86"/>
      <c r="B10" s="75" t="s">
        <v>339</v>
      </c>
      <c r="C10" s="113"/>
      <c r="D10" s="77" t="s">
        <v>2200</v>
      </c>
      <c r="E10" s="42">
        <f>'ОБЩИЙ ПРАЙС ЛИСТ'!G746</f>
        <v>5094</v>
      </c>
      <c r="F10" s="138">
        <f>E10*0.41/100*$K$6</f>
        <v>76.649417999999997</v>
      </c>
      <c r="G10" s="138">
        <f>E10*0.48/100*$K$6</f>
        <v>89.735904000000005</v>
      </c>
      <c r="H10" s="138">
        <f>E10*0.51/100*$K$6</f>
        <v>95.344397999999998</v>
      </c>
      <c r="I10" s="138">
        <f>J10*0.8</f>
        <v>128.73556800000003</v>
      </c>
      <c r="J10" s="138">
        <f>E10*0.81/100*$J$6</f>
        <v>160.91946000000002</v>
      </c>
      <c r="K10" s="44"/>
      <c r="L10" s="3"/>
      <c r="M10" s="3"/>
      <c r="N10" s="3"/>
      <c r="O10" s="3"/>
      <c r="P10" s="3"/>
      <c r="Q10" s="3"/>
      <c r="R10" s="3"/>
      <c r="S10" s="3"/>
      <c r="T10" s="3"/>
      <c r="U10" s="3"/>
      <c r="V10" s="3"/>
      <c r="W10" s="3"/>
      <c r="X10" s="3"/>
      <c r="Y10" s="3"/>
      <c r="Z10" s="3"/>
      <c r="AA10" s="3"/>
      <c r="AB10" s="3"/>
      <c r="AC10" s="3"/>
      <c r="AD10" s="3"/>
      <c r="AE10" s="3"/>
      <c r="AF10" s="3"/>
      <c r="AG10" s="3"/>
      <c r="AH10" s="3"/>
    </row>
    <row r="11" spans="1:34" s="29" customFormat="1" ht="90" customHeight="1">
      <c r="A11" s="86"/>
      <c r="B11" s="75" t="s">
        <v>340</v>
      </c>
      <c r="C11" s="113"/>
      <c r="D11" s="77" t="s">
        <v>2201</v>
      </c>
      <c r="E11" s="42">
        <f>'ОБЩИЙ ПРАЙС ЛИСТ'!G747</f>
        <v>6753</v>
      </c>
      <c r="F11" s="138">
        <f>E11*0.41/100*$K$6</f>
        <v>101.612391</v>
      </c>
      <c r="G11" s="138">
        <f>E11*0.48/100*$K$6</f>
        <v>118.960848</v>
      </c>
      <c r="H11" s="138">
        <f>E11*0.51/100*$K$6</f>
        <v>126.39590099999999</v>
      </c>
      <c r="I11" s="138">
        <f>J11*0.8</f>
        <v>170.66181600000002</v>
      </c>
      <c r="J11" s="138">
        <f>E11*0.81/100*$J$6</f>
        <v>213.32727</v>
      </c>
      <c r="K11" s="44"/>
      <c r="L11" s="3"/>
      <c r="M11" s="3"/>
      <c r="N11" s="3"/>
      <c r="O11" s="3"/>
      <c r="P11" s="3"/>
      <c r="Q11" s="3"/>
      <c r="R11" s="3"/>
      <c r="S11" s="3"/>
      <c r="T11" s="3"/>
      <c r="U11" s="3"/>
      <c r="V11" s="3"/>
      <c r="W11" s="3"/>
      <c r="X11" s="3"/>
      <c r="Y11" s="3"/>
      <c r="Z11" s="3"/>
      <c r="AA11" s="3"/>
      <c r="AB11" s="3"/>
      <c r="AC11" s="3"/>
      <c r="AD11" s="3"/>
      <c r="AE11" s="3"/>
      <c r="AF11" s="3"/>
      <c r="AG11" s="3"/>
      <c r="AH11" s="3"/>
    </row>
    <row r="12" spans="1:34" s="26" customFormat="1" ht="12.75" customHeight="1">
      <c r="A12" s="45"/>
      <c r="B12" s="148" t="s">
        <v>2398</v>
      </c>
      <c r="C12" s="148"/>
      <c r="D12" s="148"/>
      <c r="E12" s="148"/>
      <c r="F12" s="148"/>
      <c r="G12" s="148"/>
      <c r="H12" s="148"/>
      <c r="I12" s="148"/>
      <c r="J12" s="148"/>
      <c r="K12" s="44"/>
      <c r="L12" s="3"/>
      <c r="M12" s="3"/>
      <c r="N12" s="3"/>
      <c r="O12" s="3"/>
      <c r="P12" s="3"/>
      <c r="Q12" s="3"/>
      <c r="R12" s="3"/>
      <c r="S12" s="3"/>
      <c r="T12" s="3"/>
      <c r="U12" s="3"/>
      <c r="V12" s="3"/>
      <c r="W12" s="3"/>
      <c r="X12" s="3"/>
      <c r="Y12" s="3"/>
      <c r="Z12" s="3"/>
      <c r="AA12" s="3"/>
      <c r="AB12" s="3"/>
      <c r="AC12" s="3"/>
      <c r="AD12" s="3"/>
      <c r="AE12" s="3"/>
      <c r="AF12" s="3"/>
      <c r="AG12" s="3"/>
      <c r="AH12" s="3"/>
    </row>
    <row r="13" spans="1:34" s="26" customFormat="1" ht="90" customHeight="1">
      <c r="A13" s="45"/>
      <c r="B13" s="75" t="s">
        <v>241</v>
      </c>
      <c r="C13" s="76"/>
      <c r="D13" s="77" t="s">
        <v>2202</v>
      </c>
      <c r="E13" s="42">
        <f>'ОБЩИЙ ПРАЙС ЛИСТ'!G744</f>
        <v>9469</v>
      </c>
      <c r="F13" s="138">
        <f t="shared" ref="F13:F19" si="0">E13*0.41/100*$K$6</f>
        <v>142.48004299999999</v>
      </c>
      <c r="G13" s="138">
        <f t="shared" ref="G13:G19" si="1">E13*0.48/100*$K$6</f>
        <v>166.805904</v>
      </c>
      <c r="H13" s="138">
        <f t="shared" ref="H13:H19" si="2">E13*0.51/100*$K$6</f>
        <v>177.23127300000002</v>
      </c>
      <c r="I13" s="138">
        <f t="shared" ref="I13:I19" si="3">J13*0.8</f>
        <v>239.30056800000003</v>
      </c>
      <c r="J13" s="138">
        <f t="shared" ref="J13:J19" si="4">E13*0.81/100*$J$6</f>
        <v>299.12571000000003</v>
      </c>
      <c r="K13" s="44"/>
      <c r="L13" s="3"/>
      <c r="M13" s="3"/>
      <c r="N13" s="3"/>
      <c r="O13" s="3"/>
      <c r="P13" s="3"/>
      <c r="Q13" s="3"/>
      <c r="R13" s="3"/>
      <c r="S13" s="3"/>
      <c r="T13" s="3"/>
      <c r="U13" s="3"/>
      <c r="V13" s="3"/>
      <c r="W13" s="3"/>
      <c r="X13" s="3"/>
      <c r="Y13" s="3"/>
      <c r="Z13" s="3"/>
      <c r="AA13" s="3"/>
      <c r="AB13" s="3"/>
      <c r="AC13" s="3"/>
      <c r="AD13" s="3"/>
      <c r="AE13" s="3"/>
      <c r="AF13" s="3"/>
      <c r="AG13" s="3"/>
      <c r="AH13" s="3"/>
    </row>
    <row r="14" spans="1:34" s="29" customFormat="1" ht="90" customHeight="1">
      <c r="A14" s="86"/>
      <c r="B14" s="75" t="s">
        <v>252</v>
      </c>
      <c r="C14" s="76"/>
      <c r="D14" s="77" t="s">
        <v>2203</v>
      </c>
      <c r="E14" s="42">
        <f>'ОБЩИЙ ПРАЙС ЛИСТ'!G740</f>
        <v>8610</v>
      </c>
      <c r="F14" s="138">
        <f t="shared" si="0"/>
        <v>129.55467000000002</v>
      </c>
      <c r="G14" s="138">
        <f t="shared" si="1"/>
        <v>151.67376000000002</v>
      </c>
      <c r="H14" s="138">
        <f t="shared" si="2"/>
        <v>161.15337</v>
      </c>
      <c r="I14" s="138">
        <f t="shared" si="3"/>
        <v>217.59191999999999</v>
      </c>
      <c r="J14" s="138">
        <f t="shared" si="4"/>
        <v>271.98989999999998</v>
      </c>
      <c r="K14" s="44"/>
      <c r="L14" s="3"/>
      <c r="M14" s="3"/>
      <c r="N14" s="3"/>
      <c r="O14" s="3"/>
      <c r="P14" s="3"/>
      <c r="Q14" s="3"/>
      <c r="R14" s="3"/>
      <c r="S14" s="3"/>
      <c r="T14" s="3"/>
      <c r="U14" s="3"/>
      <c r="V14" s="3"/>
      <c r="W14" s="3"/>
      <c r="X14" s="3"/>
      <c r="Y14" s="3"/>
      <c r="Z14" s="3"/>
      <c r="AA14" s="3"/>
      <c r="AB14" s="3"/>
      <c r="AC14" s="3"/>
      <c r="AD14" s="3"/>
      <c r="AE14" s="3"/>
      <c r="AF14" s="3"/>
      <c r="AG14" s="3"/>
      <c r="AH14" s="3"/>
    </row>
    <row r="15" spans="1:34" s="26" customFormat="1" ht="90" customHeight="1">
      <c r="A15" s="45"/>
      <c r="B15" s="133" t="s">
        <v>242</v>
      </c>
      <c r="C15" s="76"/>
      <c r="D15" s="77" t="s">
        <v>2204</v>
      </c>
      <c r="E15" s="131">
        <f>'ОБЩИЙ ПРАЙС ЛИСТ'!G743</f>
        <v>4850</v>
      </c>
      <c r="F15" s="138">
        <f t="shared" si="0"/>
        <v>72.977949999999993</v>
      </c>
      <c r="G15" s="138">
        <f t="shared" si="1"/>
        <v>85.437600000000003</v>
      </c>
      <c r="H15" s="138">
        <f t="shared" si="2"/>
        <v>90.777450000000002</v>
      </c>
      <c r="I15" s="138">
        <f t="shared" si="3"/>
        <v>122.56920000000001</v>
      </c>
      <c r="J15" s="138">
        <f t="shared" si="4"/>
        <v>153.2115</v>
      </c>
      <c r="K15" s="44"/>
      <c r="L15" s="3"/>
      <c r="M15" s="3"/>
      <c r="N15" s="3"/>
      <c r="O15" s="3"/>
      <c r="P15" s="3"/>
      <c r="Q15" s="3"/>
      <c r="R15" s="3"/>
      <c r="S15" s="3"/>
      <c r="T15" s="3"/>
      <c r="U15" s="3"/>
      <c r="V15" s="3"/>
      <c r="W15" s="3"/>
      <c r="X15" s="3"/>
      <c r="Y15" s="3"/>
      <c r="Z15" s="3"/>
      <c r="AA15" s="3"/>
      <c r="AB15" s="3"/>
      <c r="AC15" s="3"/>
      <c r="AD15" s="3"/>
      <c r="AE15" s="3"/>
      <c r="AF15" s="3"/>
      <c r="AG15" s="3"/>
      <c r="AH15" s="3"/>
    </row>
    <row r="16" spans="1:34" s="29" customFormat="1" ht="90" customHeight="1">
      <c r="A16" s="86"/>
      <c r="B16" s="75" t="s">
        <v>266</v>
      </c>
      <c r="C16" s="76"/>
      <c r="D16" s="77" t="s">
        <v>2205</v>
      </c>
      <c r="E16" s="42">
        <f>'ОБЩИЙ ПРАЙС ЛИСТ'!G739</f>
        <v>4983</v>
      </c>
      <c r="F16" s="138">
        <f t="shared" si="0"/>
        <v>74.979200999999989</v>
      </c>
      <c r="G16" s="138">
        <f t="shared" si="1"/>
        <v>87.78052799999999</v>
      </c>
      <c r="H16" s="138">
        <f t="shared" si="2"/>
        <v>93.26681099999999</v>
      </c>
      <c r="I16" s="138">
        <f t="shared" si="3"/>
        <v>125.93037600000001</v>
      </c>
      <c r="J16" s="138">
        <f t="shared" si="4"/>
        <v>157.41297</v>
      </c>
      <c r="K16" s="44"/>
      <c r="L16" s="3"/>
      <c r="M16" s="3"/>
      <c r="N16" s="3"/>
      <c r="O16" s="3"/>
      <c r="P16" s="3"/>
      <c r="Q16" s="3"/>
      <c r="R16" s="3"/>
      <c r="S16" s="3"/>
      <c r="T16" s="3"/>
      <c r="U16" s="3"/>
      <c r="V16" s="3"/>
      <c r="W16" s="3"/>
      <c r="X16" s="3"/>
      <c r="Y16" s="3"/>
      <c r="Z16" s="3"/>
      <c r="AA16" s="3"/>
      <c r="AB16" s="3"/>
      <c r="AC16" s="3"/>
      <c r="AD16" s="3"/>
      <c r="AE16" s="3"/>
      <c r="AF16" s="3"/>
      <c r="AG16" s="3"/>
      <c r="AH16" s="3"/>
    </row>
    <row r="17" spans="1:34" s="29" customFormat="1" ht="90" customHeight="1">
      <c r="A17" s="86"/>
      <c r="B17" s="133" t="s">
        <v>253</v>
      </c>
      <c r="C17" s="76"/>
      <c r="D17" s="77" t="s">
        <v>2206</v>
      </c>
      <c r="E17" s="42">
        <f>'ОБЩИЙ ПРАЙС ЛИСТ'!G745</f>
        <v>3999</v>
      </c>
      <c r="F17" s="138">
        <f t="shared" si="0"/>
        <v>60.172952999999993</v>
      </c>
      <c r="G17" s="138">
        <f t="shared" si="1"/>
        <v>70.446383999999995</v>
      </c>
      <c r="H17" s="138">
        <f t="shared" si="2"/>
        <v>74.849283</v>
      </c>
      <c r="I17" s="138">
        <f t="shared" si="3"/>
        <v>101.06272799999999</v>
      </c>
      <c r="J17" s="138">
        <f t="shared" si="4"/>
        <v>126.32840999999999</v>
      </c>
      <c r="K17" s="44"/>
      <c r="L17" s="3"/>
      <c r="M17" s="3"/>
      <c r="N17" s="3"/>
      <c r="O17" s="3"/>
      <c r="P17" s="3"/>
      <c r="Q17" s="3"/>
      <c r="R17" s="3"/>
      <c r="S17" s="3"/>
      <c r="T17" s="3"/>
      <c r="U17" s="3"/>
      <c r="V17" s="3"/>
      <c r="W17" s="3"/>
      <c r="X17" s="3"/>
      <c r="Y17" s="3"/>
      <c r="Z17" s="3"/>
      <c r="AA17" s="3"/>
      <c r="AB17" s="3"/>
      <c r="AC17" s="3"/>
      <c r="AD17" s="3"/>
      <c r="AE17" s="3"/>
      <c r="AF17" s="3"/>
      <c r="AG17" s="3"/>
      <c r="AH17" s="3"/>
    </row>
    <row r="18" spans="1:34" s="29" customFormat="1" ht="90" customHeight="1">
      <c r="A18" s="86"/>
      <c r="B18" s="75" t="s">
        <v>254</v>
      </c>
      <c r="C18" s="76"/>
      <c r="D18" s="77" t="s">
        <v>2207</v>
      </c>
      <c r="E18" s="131">
        <f>'ОБЩИЙ ПРАЙС ЛИСТ'!G741</f>
        <v>2450</v>
      </c>
      <c r="F18" s="138">
        <f t="shared" si="0"/>
        <v>36.865149999999993</v>
      </c>
      <c r="G18" s="138">
        <f t="shared" si="1"/>
        <v>43.159199999999998</v>
      </c>
      <c r="H18" s="138">
        <f t="shared" si="2"/>
        <v>45.856649999999995</v>
      </c>
      <c r="I18" s="138">
        <f t="shared" si="3"/>
        <v>61.91640000000001</v>
      </c>
      <c r="J18" s="138">
        <f t="shared" si="4"/>
        <v>77.395500000000013</v>
      </c>
      <c r="K18" s="44"/>
      <c r="L18" s="3"/>
      <c r="M18" s="3"/>
      <c r="N18" s="3"/>
      <c r="O18" s="3"/>
      <c r="P18" s="3"/>
      <c r="Q18" s="3"/>
      <c r="R18" s="3"/>
      <c r="S18" s="3"/>
      <c r="T18" s="3"/>
      <c r="U18" s="3"/>
      <c r="V18" s="3"/>
      <c r="W18" s="3"/>
      <c r="X18" s="3"/>
      <c r="Y18" s="3"/>
      <c r="Z18" s="3"/>
      <c r="AA18" s="3"/>
      <c r="AB18" s="3"/>
      <c r="AC18" s="3"/>
      <c r="AD18" s="3"/>
      <c r="AE18" s="3"/>
      <c r="AF18" s="3"/>
      <c r="AG18" s="3"/>
      <c r="AH18" s="3"/>
    </row>
    <row r="19" spans="1:34" s="29" customFormat="1" ht="90" customHeight="1">
      <c r="A19" s="86"/>
      <c r="B19" s="75" t="s">
        <v>288</v>
      </c>
      <c r="C19" s="79"/>
      <c r="D19" s="52" t="s">
        <v>2208</v>
      </c>
      <c r="E19" s="131">
        <f>'ОБЩИЙ ПРАЙС ЛИСТ'!G742</f>
        <v>4300</v>
      </c>
      <c r="F19" s="138">
        <f t="shared" si="0"/>
        <v>64.702100000000002</v>
      </c>
      <c r="G19" s="138">
        <f t="shared" si="1"/>
        <v>75.748800000000003</v>
      </c>
      <c r="H19" s="138">
        <f t="shared" si="2"/>
        <v>80.483099999999993</v>
      </c>
      <c r="I19" s="138">
        <f t="shared" si="3"/>
        <v>108.66960000000002</v>
      </c>
      <c r="J19" s="138">
        <f t="shared" si="4"/>
        <v>135.83700000000002</v>
      </c>
      <c r="K19" s="44"/>
      <c r="L19" s="3"/>
      <c r="M19" s="3"/>
      <c r="N19" s="3"/>
      <c r="O19" s="3"/>
      <c r="P19" s="3"/>
      <c r="Q19" s="3"/>
      <c r="R19" s="3"/>
      <c r="S19" s="3"/>
      <c r="T19" s="3"/>
      <c r="U19" s="3"/>
      <c r="V19" s="3"/>
      <c r="W19" s="3"/>
      <c r="X19" s="3"/>
      <c r="Y19" s="3"/>
      <c r="Z19" s="3"/>
      <c r="AA19" s="3"/>
      <c r="AB19" s="3"/>
      <c r="AC19" s="3"/>
      <c r="AD19" s="3"/>
      <c r="AE19" s="3"/>
      <c r="AF19" s="3"/>
      <c r="AG19" s="3"/>
      <c r="AH19" s="3"/>
    </row>
    <row r="20" spans="1:34" s="29" customFormat="1" ht="12.75" customHeight="1">
      <c r="A20" s="86"/>
      <c r="B20" s="148" t="s">
        <v>2399</v>
      </c>
      <c r="C20" s="148"/>
      <c r="D20" s="148"/>
      <c r="E20" s="148"/>
      <c r="F20" s="148"/>
      <c r="G20" s="148"/>
      <c r="H20" s="148"/>
      <c r="I20" s="148"/>
      <c r="J20" s="148"/>
      <c r="K20" s="44"/>
      <c r="L20" s="3"/>
      <c r="M20" s="3"/>
      <c r="N20" s="3"/>
      <c r="O20" s="3"/>
      <c r="P20" s="3"/>
      <c r="Q20" s="3"/>
      <c r="R20" s="3"/>
      <c r="S20" s="3"/>
      <c r="T20" s="3"/>
      <c r="U20" s="3"/>
      <c r="V20" s="3"/>
      <c r="W20" s="3"/>
      <c r="X20" s="3"/>
      <c r="Y20" s="3"/>
      <c r="Z20" s="3"/>
      <c r="AA20" s="3"/>
      <c r="AB20" s="3"/>
      <c r="AC20" s="3"/>
      <c r="AD20" s="3"/>
      <c r="AE20" s="3"/>
      <c r="AF20" s="3"/>
      <c r="AG20" s="3"/>
      <c r="AH20" s="3"/>
    </row>
    <row r="21" spans="1:34" s="29" customFormat="1" ht="90" customHeight="1">
      <c r="A21" s="86"/>
      <c r="B21" s="75" t="s">
        <v>341</v>
      </c>
      <c r="C21" s="113"/>
      <c r="D21" s="77" t="s">
        <v>2209</v>
      </c>
      <c r="E21" s="42">
        <f>'ОБЩИЙ ПРАЙС ЛИСТ'!G735</f>
        <v>4978</v>
      </c>
      <c r="F21" s="138">
        <f t="shared" ref="F21:F22" si="5">E21*0.41/100*$K$6</f>
        <v>74.903965999999983</v>
      </c>
      <c r="G21" s="138">
        <f t="shared" ref="G21:G22" si="6">E21*0.48/100*$K$6</f>
        <v>87.692447999999999</v>
      </c>
      <c r="H21" s="138">
        <f t="shared" ref="H21:H22" si="7">E21*0.51/100*$K$6</f>
        <v>93.173226</v>
      </c>
      <c r="I21" s="138">
        <f t="shared" ref="I21:I22" si="8">J21*0.8</f>
        <v>125.804016</v>
      </c>
      <c r="J21" s="138">
        <f t="shared" ref="J21:J22" si="9">E21*0.81/100*$J$6</f>
        <v>157.25502</v>
      </c>
      <c r="K21" s="44"/>
      <c r="L21" s="3"/>
      <c r="M21" s="3"/>
      <c r="N21" s="3"/>
      <c r="O21" s="3"/>
      <c r="P21" s="3"/>
      <c r="Q21" s="3"/>
      <c r="R21" s="3"/>
      <c r="S21" s="3"/>
      <c r="T21" s="3"/>
      <c r="U21" s="3"/>
      <c r="V21" s="3"/>
      <c r="W21" s="3"/>
      <c r="X21" s="3"/>
      <c r="Y21" s="3"/>
      <c r="Z21" s="3"/>
      <c r="AA21" s="3"/>
      <c r="AB21" s="3"/>
      <c r="AC21" s="3"/>
      <c r="AD21" s="3"/>
      <c r="AE21" s="3"/>
      <c r="AF21" s="3"/>
      <c r="AG21" s="3"/>
      <c r="AH21" s="3"/>
    </row>
    <row r="22" spans="1:34" s="29" customFormat="1" ht="90" customHeight="1">
      <c r="A22" s="86"/>
      <c r="B22" s="75" t="s">
        <v>342</v>
      </c>
      <c r="C22" s="113"/>
      <c r="D22" s="77" t="s">
        <v>2210</v>
      </c>
      <c r="E22" s="42">
        <f>'ОБЩИЙ ПРАЙС ЛИСТ'!G737</f>
        <v>6641</v>
      </c>
      <c r="F22" s="138">
        <f t="shared" si="5"/>
        <v>99.927126999999984</v>
      </c>
      <c r="G22" s="138">
        <f t="shared" si="6"/>
        <v>116.98785599999999</v>
      </c>
      <c r="H22" s="138">
        <f t="shared" si="7"/>
        <v>124.29959699999998</v>
      </c>
      <c r="I22" s="138">
        <f t="shared" si="8"/>
        <v>167.83135200000001</v>
      </c>
      <c r="J22" s="138">
        <f t="shared" si="9"/>
        <v>209.78918999999999</v>
      </c>
      <c r="K22" s="44"/>
      <c r="L22" s="3"/>
      <c r="M22" s="3"/>
      <c r="N22" s="3"/>
      <c r="O22" s="3"/>
      <c r="P22" s="3"/>
      <c r="Q22" s="3"/>
      <c r="R22" s="3"/>
      <c r="S22" s="3"/>
      <c r="T22" s="3"/>
      <c r="U22" s="3"/>
      <c r="V22" s="3"/>
      <c r="W22" s="3"/>
      <c r="X22" s="3"/>
      <c r="Y22" s="3"/>
      <c r="Z22" s="3"/>
      <c r="AA22" s="3"/>
      <c r="AB22" s="3"/>
      <c r="AC22" s="3"/>
      <c r="AD22" s="3"/>
      <c r="AE22" s="3"/>
      <c r="AF22" s="3"/>
      <c r="AG22" s="3"/>
      <c r="AH22" s="3"/>
    </row>
    <row r="23" spans="1:34" s="29" customFormat="1" ht="12.75" customHeight="1">
      <c r="A23" s="86"/>
      <c r="B23" s="148" t="s">
        <v>2400</v>
      </c>
      <c r="C23" s="148"/>
      <c r="D23" s="148"/>
      <c r="E23" s="148"/>
      <c r="F23" s="148"/>
      <c r="G23" s="148"/>
      <c r="H23" s="148"/>
      <c r="I23" s="148"/>
      <c r="J23" s="148"/>
      <c r="K23" s="44"/>
      <c r="L23" s="3"/>
      <c r="M23" s="3"/>
      <c r="N23" s="3"/>
      <c r="O23" s="3"/>
      <c r="P23" s="3"/>
      <c r="Q23" s="3"/>
      <c r="R23" s="3"/>
      <c r="S23" s="3"/>
      <c r="T23" s="3"/>
      <c r="U23" s="3"/>
      <c r="V23" s="3"/>
      <c r="W23" s="3"/>
      <c r="X23" s="3"/>
      <c r="Y23" s="3"/>
      <c r="Z23" s="3"/>
      <c r="AA23" s="3"/>
      <c r="AB23" s="3"/>
      <c r="AC23" s="3"/>
      <c r="AD23" s="3"/>
      <c r="AE23" s="3"/>
      <c r="AF23" s="3"/>
      <c r="AG23" s="3"/>
      <c r="AH23" s="3"/>
    </row>
    <row r="24" spans="1:34" s="29" customFormat="1" ht="90" customHeight="1">
      <c r="A24" s="86"/>
      <c r="B24" s="75" t="s">
        <v>255</v>
      </c>
      <c r="C24" s="27"/>
      <c r="D24" s="53" t="s">
        <v>2211</v>
      </c>
      <c r="E24" s="42">
        <f>'ОБЩИЙ ПРАЙС ЛИСТ'!G733</f>
        <v>8789</v>
      </c>
      <c r="F24" s="138">
        <f t="shared" ref="F24:F28" si="10">E24*0.41/100*$K$6</f>
        <v>132.24808300000001</v>
      </c>
      <c r="G24" s="138">
        <f t="shared" ref="G24:G28" si="11">E24*0.48/100*$K$6</f>
        <v>154.82702400000002</v>
      </c>
      <c r="H24" s="138">
        <f t="shared" ref="H24:H28" si="12">E24*0.51/100*$K$6</f>
        <v>164.503713</v>
      </c>
      <c r="I24" s="138">
        <f t="shared" ref="I24:I28" si="13">J24*0.8</f>
        <v>222.11560799999998</v>
      </c>
      <c r="J24" s="138">
        <f t="shared" ref="J24:J28" si="14">E24*0.81/100*$J$6</f>
        <v>277.64450999999997</v>
      </c>
      <c r="K24" s="44"/>
      <c r="L24" s="3"/>
      <c r="M24" s="3"/>
      <c r="N24" s="3"/>
      <c r="O24" s="3"/>
      <c r="P24" s="3"/>
      <c r="Q24" s="3"/>
      <c r="R24" s="3"/>
      <c r="S24" s="3"/>
      <c r="T24" s="3"/>
      <c r="U24" s="3"/>
      <c r="V24" s="3"/>
      <c r="W24" s="3"/>
      <c r="X24" s="3"/>
      <c r="Y24" s="3"/>
      <c r="Z24" s="3"/>
      <c r="AA24" s="3"/>
      <c r="AB24" s="3"/>
      <c r="AC24" s="3"/>
      <c r="AD24" s="3"/>
      <c r="AE24" s="3"/>
      <c r="AF24" s="3"/>
      <c r="AG24" s="3"/>
      <c r="AH24" s="3"/>
    </row>
    <row r="25" spans="1:34" s="29" customFormat="1" ht="90" customHeight="1">
      <c r="A25" s="86"/>
      <c r="B25" s="75" t="s">
        <v>256</v>
      </c>
      <c r="C25" s="78"/>
      <c r="D25" s="77" t="s">
        <v>2212</v>
      </c>
      <c r="E25" s="131">
        <f>'ОБЩИЙ ПРАЙС ЛИСТ'!G736</f>
        <v>4850</v>
      </c>
      <c r="F25" s="138">
        <f t="shared" si="10"/>
        <v>72.977949999999993</v>
      </c>
      <c r="G25" s="138">
        <f t="shared" si="11"/>
        <v>85.437600000000003</v>
      </c>
      <c r="H25" s="138">
        <f t="shared" si="12"/>
        <v>90.777450000000002</v>
      </c>
      <c r="I25" s="138">
        <f t="shared" si="13"/>
        <v>122.56920000000001</v>
      </c>
      <c r="J25" s="138">
        <f t="shared" si="14"/>
        <v>153.2115</v>
      </c>
      <c r="K25" s="44"/>
      <c r="L25" s="3"/>
      <c r="M25" s="3"/>
      <c r="N25" s="3"/>
      <c r="O25" s="3"/>
      <c r="P25" s="3"/>
      <c r="Q25" s="3"/>
      <c r="R25" s="3"/>
      <c r="S25" s="3"/>
      <c r="T25" s="3"/>
      <c r="U25" s="3"/>
      <c r="V25" s="3"/>
      <c r="W25" s="3"/>
      <c r="X25" s="3"/>
      <c r="Y25" s="3"/>
      <c r="Z25" s="3"/>
      <c r="AA25" s="3"/>
      <c r="AB25" s="3"/>
      <c r="AC25" s="3"/>
      <c r="AD25" s="3"/>
      <c r="AE25" s="3"/>
      <c r="AF25" s="3"/>
      <c r="AG25" s="3"/>
      <c r="AH25" s="3"/>
    </row>
    <row r="26" spans="1:34" s="29" customFormat="1" ht="90" customHeight="1">
      <c r="A26" s="86"/>
      <c r="B26" s="75" t="s">
        <v>243</v>
      </c>
      <c r="C26" s="27"/>
      <c r="D26" s="77" t="s">
        <v>2213</v>
      </c>
      <c r="E26" s="42">
        <f>'ОБЩИЙ ПРАЙС ЛИСТ'!G732</f>
        <v>5292</v>
      </c>
      <c r="F26" s="138">
        <f t="shared" si="10"/>
        <v>79.628723999999991</v>
      </c>
      <c r="G26" s="138">
        <f t="shared" si="11"/>
        <v>93.223871999999986</v>
      </c>
      <c r="H26" s="138">
        <f t="shared" si="12"/>
        <v>99.050364000000002</v>
      </c>
      <c r="I26" s="138">
        <f t="shared" si="13"/>
        <v>133.73942400000001</v>
      </c>
      <c r="J26" s="138">
        <f t="shared" si="14"/>
        <v>167.17428000000001</v>
      </c>
      <c r="K26" s="44"/>
      <c r="L26" s="3"/>
      <c r="M26" s="3"/>
      <c r="N26" s="3"/>
      <c r="O26" s="3"/>
      <c r="P26" s="3"/>
      <c r="Q26" s="3"/>
      <c r="R26" s="3"/>
      <c r="S26" s="3"/>
      <c r="T26" s="3"/>
      <c r="U26" s="3"/>
      <c r="V26" s="3"/>
      <c r="W26" s="3"/>
      <c r="X26" s="3"/>
      <c r="Y26" s="3"/>
      <c r="Z26" s="3"/>
      <c r="AA26" s="3"/>
      <c r="AB26" s="3"/>
      <c r="AC26" s="3"/>
      <c r="AD26" s="3"/>
      <c r="AE26" s="3"/>
      <c r="AF26" s="3"/>
      <c r="AG26" s="3"/>
      <c r="AH26" s="3"/>
    </row>
    <row r="27" spans="1:34" s="29" customFormat="1" ht="90" customHeight="1">
      <c r="A27" s="86"/>
      <c r="B27" s="75" t="s">
        <v>257</v>
      </c>
      <c r="C27" s="27"/>
      <c r="D27" s="53" t="s">
        <v>2214</v>
      </c>
      <c r="E27" s="42">
        <f>'ОБЩИЙ ПРАЙС ЛИСТ'!G748</f>
        <v>4095</v>
      </c>
      <c r="F27" s="138">
        <f t="shared" si="10"/>
        <v>61.617464999999989</v>
      </c>
      <c r="G27" s="138">
        <f t="shared" si="11"/>
        <v>72.137519999999995</v>
      </c>
      <c r="H27" s="138">
        <f t="shared" si="12"/>
        <v>76.646114999999995</v>
      </c>
      <c r="I27" s="138">
        <f t="shared" si="13"/>
        <v>103.48884000000001</v>
      </c>
      <c r="J27" s="138">
        <f t="shared" si="14"/>
        <v>129.36105000000001</v>
      </c>
      <c r="K27" s="44"/>
      <c r="L27" s="3"/>
      <c r="M27" s="3"/>
      <c r="N27" s="3"/>
      <c r="O27" s="3"/>
      <c r="P27" s="3"/>
      <c r="Q27" s="3"/>
      <c r="R27" s="3"/>
      <c r="S27" s="3"/>
      <c r="T27" s="3"/>
      <c r="U27" s="3"/>
      <c r="V27" s="3"/>
      <c r="W27" s="3"/>
      <c r="X27" s="3"/>
      <c r="Y27" s="3"/>
      <c r="Z27" s="3"/>
      <c r="AA27" s="3"/>
      <c r="AB27" s="3"/>
      <c r="AC27" s="3"/>
      <c r="AD27" s="3"/>
      <c r="AE27" s="3"/>
      <c r="AF27" s="3"/>
      <c r="AG27" s="3"/>
      <c r="AH27" s="3"/>
    </row>
    <row r="28" spans="1:34" s="29" customFormat="1" ht="90" customHeight="1">
      <c r="A28" s="86"/>
      <c r="B28" s="75" t="s">
        <v>289</v>
      </c>
      <c r="C28" s="113"/>
      <c r="D28" s="77" t="s">
        <v>2215</v>
      </c>
      <c r="E28" s="131">
        <f>'ОБЩИЙ ПРАЙС ЛИСТ'!G738</f>
        <v>4300</v>
      </c>
      <c r="F28" s="138">
        <f t="shared" si="10"/>
        <v>64.702100000000002</v>
      </c>
      <c r="G28" s="138">
        <f t="shared" si="11"/>
        <v>75.748800000000003</v>
      </c>
      <c r="H28" s="138">
        <f t="shared" si="12"/>
        <v>80.483099999999993</v>
      </c>
      <c r="I28" s="138">
        <f t="shared" si="13"/>
        <v>108.66960000000002</v>
      </c>
      <c r="J28" s="138">
        <f t="shared" si="14"/>
        <v>135.83700000000002</v>
      </c>
      <c r="K28" s="44"/>
      <c r="L28" s="3"/>
      <c r="M28" s="3"/>
      <c r="N28" s="3"/>
      <c r="O28" s="3"/>
      <c r="P28" s="3"/>
      <c r="Q28" s="3"/>
      <c r="R28" s="3"/>
      <c r="S28" s="3"/>
      <c r="T28" s="3"/>
      <c r="U28" s="3"/>
      <c r="V28" s="3"/>
      <c r="W28" s="3"/>
      <c r="X28" s="3"/>
      <c r="Y28" s="3"/>
      <c r="Z28" s="3"/>
      <c r="AA28" s="3"/>
      <c r="AB28" s="3"/>
      <c r="AC28" s="3"/>
      <c r="AD28" s="3"/>
      <c r="AE28" s="3"/>
      <c r="AF28" s="3"/>
      <c r="AG28" s="3"/>
      <c r="AH28" s="3"/>
    </row>
    <row r="29" spans="1:34" s="29" customFormat="1" ht="12.75" customHeight="1">
      <c r="A29" s="86"/>
      <c r="B29" s="148" t="s">
        <v>2401</v>
      </c>
      <c r="C29" s="148"/>
      <c r="D29" s="148"/>
      <c r="E29" s="148"/>
      <c r="F29" s="148"/>
      <c r="G29" s="148"/>
      <c r="H29" s="148"/>
      <c r="I29" s="148"/>
      <c r="J29" s="148"/>
      <c r="K29" s="44"/>
      <c r="L29" s="3"/>
      <c r="M29" s="3"/>
      <c r="N29" s="3"/>
      <c r="O29" s="3"/>
      <c r="P29" s="3"/>
      <c r="Q29" s="3"/>
      <c r="R29" s="3"/>
      <c r="S29" s="3"/>
      <c r="T29" s="3"/>
      <c r="U29" s="3"/>
      <c r="V29" s="3"/>
      <c r="W29" s="3"/>
      <c r="X29" s="3"/>
      <c r="Y29" s="3"/>
      <c r="Z29" s="3"/>
      <c r="AA29" s="3"/>
      <c r="AB29" s="3"/>
      <c r="AC29" s="3"/>
      <c r="AD29" s="3"/>
      <c r="AE29" s="3"/>
      <c r="AF29" s="3"/>
      <c r="AG29" s="3"/>
      <c r="AH29" s="3"/>
    </row>
    <row r="30" spans="1:34" s="29" customFormat="1" ht="90" customHeight="1">
      <c r="A30" s="86"/>
      <c r="B30" s="75" t="s">
        <v>258</v>
      </c>
      <c r="C30" s="80"/>
      <c r="D30" s="77" t="s">
        <v>2216</v>
      </c>
      <c r="E30" s="42">
        <f>'ОБЩИЙ ПРАЙС ЛИСТ'!G734</f>
        <v>2839</v>
      </c>
      <c r="F30" s="138">
        <f>E30*0.41/100*$K$6</f>
        <v>42.718433000000005</v>
      </c>
      <c r="G30" s="138">
        <f>E30*0.48/100*$K$6</f>
        <v>50.011823999999997</v>
      </c>
      <c r="H30" s="138">
        <f>E30*0.51/100*$K$6</f>
        <v>53.137563</v>
      </c>
      <c r="I30" s="138">
        <f>J30*0.8</f>
        <v>71.747208000000001</v>
      </c>
      <c r="J30" s="138">
        <f>E30*0.81/100*$J$6</f>
        <v>89.684010000000001</v>
      </c>
      <c r="K30" s="44"/>
      <c r="L30" s="3"/>
      <c r="M30" s="3"/>
      <c r="N30" s="3"/>
      <c r="O30" s="3"/>
      <c r="P30" s="3"/>
      <c r="Q30" s="3"/>
      <c r="R30" s="3"/>
      <c r="S30" s="3"/>
      <c r="T30" s="3"/>
      <c r="U30" s="3"/>
      <c r="V30" s="3"/>
      <c r="W30" s="3"/>
      <c r="X30" s="3"/>
      <c r="Y30" s="3"/>
      <c r="Z30" s="3"/>
      <c r="AA30" s="3"/>
      <c r="AB30" s="3"/>
      <c r="AC30" s="3"/>
      <c r="AD30" s="3"/>
      <c r="AE30" s="3"/>
      <c r="AF30" s="3"/>
      <c r="AG30" s="3"/>
      <c r="AH30" s="3"/>
    </row>
    <row r="31" spans="1:34" s="29" customFormat="1" ht="12.75" customHeight="1">
      <c r="A31" s="86"/>
      <c r="B31" s="148" t="s">
        <v>2402</v>
      </c>
      <c r="C31" s="148"/>
      <c r="D31" s="148"/>
      <c r="E31" s="148"/>
      <c r="F31" s="148"/>
      <c r="G31" s="148"/>
      <c r="H31" s="148"/>
      <c r="I31" s="148"/>
      <c r="J31" s="148"/>
      <c r="K31" s="44"/>
      <c r="L31" s="3"/>
      <c r="M31" s="3"/>
      <c r="N31" s="3"/>
      <c r="O31" s="3"/>
      <c r="P31" s="3"/>
      <c r="Q31" s="3"/>
      <c r="R31" s="3"/>
      <c r="S31" s="3"/>
      <c r="T31" s="3"/>
      <c r="U31" s="3"/>
      <c r="V31" s="3"/>
      <c r="W31" s="3"/>
      <c r="X31" s="3"/>
      <c r="Y31" s="3"/>
      <c r="Z31" s="3"/>
      <c r="AA31" s="3"/>
      <c r="AB31" s="3"/>
      <c r="AC31" s="3"/>
      <c r="AD31" s="3"/>
      <c r="AE31" s="3"/>
      <c r="AF31" s="3"/>
      <c r="AG31" s="3"/>
      <c r="AH31" s="3"/>
    </row>
    <row r="32" spans="1:34" ht="140.25" customHeight="1">
      <c r="A32" s="71"/>
      <c r="B32" s="39" t="s">
        <v>2833</v>
      </c>
      <c r="C32" s="80"/>
      <c r="D32" s="59" t="s">
        <v>2217</v>
      </c>
      <c r="E32" s="42">
        <f>'ОБЩИЙ ПРАЙС ЛИСТ'!G753</f>
        <v>8269</v>
      </c>
      <c r="F32" s="138">
        <f t="shared" ref="F32:F34" si="15">E32*0.41/100*$K$6</f>
        <v>124.42364300000001</v>
      </c>
      <c r="G32" s="138">
        <f t="shared" ref="G32:G34" si="16">E32*0.48/100*$K$6</f>
        <v>145.66670400000001</v>
      </c>
      <c r="H32" s="138">
        <f t="shared" ref="H32:H34" si="17">E32*0.51/100*$K$6</f>
        <v>154.77087300000002</v>
      </c>
      <c r="I32" s="138">
        <f t="shared" ref="I32:I34" si="18">J32*0.8</f>
        <v>208.97416800000002</v>
      </c>
      <c r="J32" s="138">
        <f t="shared" ref="J32:J34" si="19">E32*0.81/100*$J$6</f>
        <v>261.21771000000001</v>
      </c>
      <c r="K32" s="44"/>
      <c r="L32" s="3"/>
      <c r="M32" s="3"/>
      <c r="N32" s="3"/>
      <c r="O32" s="3"/>
      <c r="P32" s="3"/>
      <c r="Q32" s="3"/>
      <c r="R32" s="3"/>
      <c r="S32" s="3"/>
      <c r="T32" s="3"/>
      <c r="U32" s="3"/>
      <c r="V32" s="3"/>
      <c r="W32" s="3"/>
      <c r="X32" s="3"/>
      <c r="Y32" s="3"/>
      <c r="Z32" s="3"/>
      <c r="AA32" s="3"/>
      <c r="AB32" s="3"/>
      <c r="AC32" s="3"/>
      <c r="AD32" s="3"/>
      <c r="AE32" s="3"/>
      <c r="AF32" s="3"/>
      <c r="AG32" s="3"/>
      <c r="AH32" s="3"/>
    </row>
    <row r="33" spans="1:34" ht="140.25" customHeight="1">
      <c r="A33" s="71"/>
      <c r="B33" s="39" t="s">
        <v>2552</v>
      </c>
      <c r="C33" s="80"/>
      <c r="D33" s="59" t="s">
        <v>2218</v>
      </c>
      <c r="E33" s="131">
        <f>'ОБЩИЙ ПРАЙС ЛИСТ'!G754</f>
        <v>9850</v>
      </c>
      <c r="F33" s="138">
        <f t="shared" si="15"/>
        <v>148.21294999999998</v>
      </c>
      <c r="G33" s="138">
        <f t="shared" si="16"/>
        <v>173.51759999999999</v>
      </c>
      <c r="H33" s="138">
        <f t="shared" si="17"/>
        <v>184.36245</v>
      </c>
      <c r="I33" s="138">
        <f t="shared" si="18"/>
        <v>248.92920000000004</v>
      </c>
      <c r="J33" s="138">
        <f t="shared" si="19"/>
        <v>311.16150000000005</v>
      </c>
      <c r="K33" s="44"/>
      <c r="L33" s="3"/>
      <c r="M33" s="3"/>
      <c r="N33" s="3"/>
      <c r="O33" s="3"/>
      <c r="P33" s="3"/>
      <c r="Q33" s="3"/>
      <c r="R33" s="3"/>
      <c r="S33" s="3"/>
      <c r="T33" s="3"/>
      <c r="U33" s="3"/>
      <c r="V33" s="3"/>
      <c r="W33" s="3"/>
      <c r="X33" s="3"/>
      <c r="Y33" s="3"/>
      <c r="Z33" s="3"/>
      <c r="AA33" s="3"/>
      <c r="AB33" s="3"/>
      <c r="AC33" s="3"/>
      <c r="AD33" s="3"/>
      <c r="AE33" s="3"/>
      <c r="AF33" s="3"/>
      <c r="AG33" s="3"/>
      <c r="AH33" s="3"/>
    </row>
    <row r="34" spans="1:34" ht="140.25" customHeight="1">
      <c r="A34" s="71"/>
      <c r="B34" s="39" t="s">
        <v>2836</v>
      </c>
      <c r="C34" s="80"/>
      <c r="D34" s="59" t="s">
        <v>2219</v>
      </c>
      <c r="E34" s="42">
        <f>'ОБЩИЙ ПРАЙС ЛИСТ'!G755</f>
        <v>8019</v>
      </c>
      <c r="F34" s="138">
        <f t="shared" si="15"/>
        <v>120.66189299999999</v>
      </c>
      <c r="G34" s="138">
        <f t="shared" si="16"/>
        <v>141.26270399999999</v>
      </c>
      <c r="H34" s="138">
        <f t="shared" si="17"/>
        <v>150.091623</v>
      </c>
      <c r="I34" s="138">
        <f t="shared" si="18"/>
        <v>202.65616800000001</v>
      </c>
      <c r="J34" s="138">
        <f t="shared" si="19"/>
        <v>253.32021</v>
      </c>
      <c r="K34" s="44"/>
      <c r="L34" s="3"/>
      <c r="M34" s="3"/>
      <c r="N34" s="3"/>
      <c r="O34" s="3"/>
      <c r="P34" s="3"/>
      <c r="Q34" s="3"/>
      <c r="R34" s="3"/>
      <c r="S34" s="3"/>
      <c r="T34" s="3"/>
      <c r="U34" s="3"/>
      <c r="V34" s="3"/>
      <c r="W34" s="3"/>
      <c r="X34" s="3"/>
      <c r="Y34" s="3"/>
      <c r="Z34" s="3"/>
      <c r="AA34" s="3"/>
      <c r="AB34" s="3"/>
      <c r="AC34" s="3"/>
      <c r="AD34" s="3"/>
      <c r="AE34" s="3"/>
      <c r="AF34" s="3"/>
      <c r="AG34" s="3"/>
      <c r="AH34" s="3"/>
    </row>
    <row r="35" spans="1:34" ht="12.75" customHeight="1">
      <c r="A35" s="71"/>
      <c r="B35" s="148" t="s">
        <v>2403</v>
      </c>
      <c r="C35" s="148"/>
      <c r="D35" s="148"/>
      <c r="E35" s="148"/>
      <c r="F35" s="148"/>
      <c r="G35" s="148"/>
      <c r="H35" s="148"/>
      <c r="I35" s="148"/>
      <c r="J35" s="148"/>
      <c r="K35" s="44"/>
      <c r="L35" s="3"/>
      <c r="M35" s="3"/>
      <c r="N35" s="3"/>
      <c r="O35" s="3"/>
      <c r="P35" s="3"/>
      <c r="Q35" s="3"/>
      <c r="R35" s="3"/>
      <c r="S35" s="3"/>
      <c r="T35" s="3"/>
      <c r="U35" s="3"/>
      <c r="V35" s="3"/>
      <c r="W35" s="3"/>
      <c r="X35" s="3"/>
      <c r="Y35" s="3"/>
      <c r="Z35" s="3"/>
      <c r="AA35" s="3"/>
      <c r="AB35" s="3"/>
      <c r="AC35" s="3"/>
      <c r="AD35" s="3"/>
      <c r="AE35" s="3"/>
      <c r="AF35" s="3"/>
      <c r="AG35" s="3"/>
      <c r="AH35" s="3"/>
    </row>
    <row r="36" spans="1:34" ht="127.5">
      <c r="A36" s="71"/>
      <c r="B36" s="39" t="s">
        <v>2378</v>
      </c>
      <c r="C36" s="80"/>
      <c r="D36" s="59" t="s">
        <v>2220</v>
      </c>
      <c r="E36" s="131">
        <f>'ОБЩИЙ ПРАЙС ЛИСТ'!G756</f>
        <v>14850</v>
      </c>
      <c r="F36" s="138">
        <f t="shared" ref="F36:F43" si="20">E36*0.41/100*$K$6</f>
        <v>223.44794999999999</v>
      </c>
      <c r="G36" s="138">
        <f t="shared" ref="G36:G38" si="21">E36*0.48/100*$K$6</f>
        <v>261.5976</v>
      </c>
      <c r="H36" s="138">
        <f t="shared" ref="H36:H38" si="22">E36*0.51/100*$K$6</f>
        <v>277.94745</v>
      </c>
      <c r="I36" s="138">
        <f t="shared" ref="I36:I43" si="23">J36*0.8</f>
        <v>375.28919999999999</v>
      </c>
      <c r="J36" s="138">
        <f t="shared" ref="J36:J38" si="24">E36*0.81/100*$J$6</f>
        <v>469.11149999999998</v>
      </c>
      <c r="K36" s="44"/>
      <c r="L36" s="3"/>
      <c r="M36" s="3"/>
      <c r="N36" s="3"/>
      <c r="O36" s="3"/>
      <c r="P36" s="3"/>
      <c r="Q36" s="3"/>
      <c r="R36" s="3"/>
      <c r="S36" s="3"/>
      <c r="T36" s="3"/>
      <c r="U36" s="3"/>
      <c r="V36" s="3"/>
      <c r="W36" s="3"/>
      <c r="X36" s="3"/>
      <c r="Y36" s="3"/>
      <c r="Z36" s="3"/>
      <c r="AA36" s="3"/>
      <c r="AB36" s="3"/>
      <c r="AC36" s="3"/>
      <c r="AD36" s="3"/>
      <c r="AE36" s="3"/>
      <c r="AF36" s="3"/>
      <c r="AG36" s="3"/>
      <c r="AH36" s="3"/>
    </row>
    <row r="37" spans="1:34" ht="102">
      <c r="A37" s="71"/>
      <c r="B37" s="39" t="s">
        <v>2750</v>
      </c>
      <c r="C37" s="80"/>
      <c r="D37" s="59" t="s">
        <v>2221</v>
      </c>
      <c r="E37" s="42">
        <f>'ОБЩИЙ ПРАЙС ЛИСТ'!G757</f>
        <v>11737</v>
      </c>
      <c r="F37" s="138">
        <f t="shared" si="20"/>
        <v>176.606639</v>
      </c>
      <c r="G37" s="138">
        <f t="shared" si="21"/>
        <v>206.75899200000001</v>
      </c>
      <c r="H37" s="138">
        <f t="shared" si="22"/>
        <v>219.68142899999998</v>
      </c>
      <c r="I37" s="138">
        <f t="shared" si="23"/>
        <v>296.61746400000004</v>
      </c>
      <c r="J37" s="138">
        <f t="shared" si="24"/>
        <v>370.77183000000002</v>
      </c>
      <c r="K37" s="44"/>
      <c r="L37" s="3"/>
      <c r="M37" s="3"/>
      <c r="N37" s="3"/>
      <c r="O37" s="3"/>
      <c r="P37" s="3"/>
      <c r="Q37" s="3"/>
      <c r="R37" s="3"/>
      <c r="S37" s="3"/>
      <c r="T37" s="3"/>
      <c r="U37" s="3"/>
      <c r="V37" s="3"/>
      <c r="W37" s="3"/>
      <c r="X37" s="3"/>
      <c r="Y37" s="3"/>
      <c r="Z37" s="3"/>
      <c r="AA37" s="3"/>
      <c r="AB37" s="3"/>
      <c r="AC37" s="3"/>
      <c r="AD37" s="3"/>
      <c r="AE37" s="3"/>
      <c r="AF37" s="3"/>
      <c r="AG37" s="3"/>
      <c r="AH37" s="3"/>
    </row>
    <row r="38" spans="1:34" ht="102">
      <c r="A38" s="71"/>
      <c r="B38" s="134" t="s">
        <v>2644</v>
      </c>
      <c r="C38" s="80"/>
      <c r="D38" s="59" t="s">
        <v>2221</v>
      </c>
      <c r="E38" s="42">
        <f>'ОБЩИЙ ПРАЙС ЛИСТ'!G758</f>
        <v>11151</v>
      </c>
      <c r="F38" s="138">
        <f t="shared" si="20"/>
        <v>167.789097</v>
      </c>
      <c r="G38" s="138">
        <f t="shared" si="21"/>
        <v>196.436016</v>
      </c>
      <c r="H38" s="138">
        <f t="shared" si="22"/>
        <v>208.713267</v>
      </c>
      <c r="I38" s="138">
        <f t="shared" si="23"/>
        <v>281.80807200000004</v>
      </c>
      <c r="J38" s="138">
        <f t="shared" si="24"/>
        <v>352.26009000000005</v>
      </c>
      <c r="K38" s="44"/>
      <c r="L38" s="3"/>
      <c r="M38" s="3"/>
      <c r="N38" s="3"/>
      <c r="O38" s="3"/>
      <c r="P38" s="3"/>
      <c r="Q38" s="3"/>
      <c r="R38" s="3"/>
      <c r="S38" s="3"/>
      <c r="T38" s="3"/>
      <c r="U38" s="3"/>
      <c r="V38" s="3"/>
      <c r="W38" s="3"/>
      <c r="X38" s="3"/>
      <c r="Y38" s="3"/>
      <c r="Z38" s="3"/>
      <c r="AA38" s="3"/>
      <c r="AB38" s="3"/>
      <c r="AC38" s="3"/>
      <c r="AD38" s="3"/>
      <c r="AE38" s="3"/>
      <c r="AF38" s="3"/>
      <c r="AG38" s="3"/>
      <c r="AH38" s="3"/>
    </row>
    <row r="39" spans="1:34" ht="12.75" customHeight="1">
      <c r="A39" s="71"/>
      <c r="B39" s="148" t="s">
        <v>2404</v>
      </c>
      <c r="C39" s="148"/>
      <c r="D39" s="148"/>
      <c r="E39" s="148"/>
      <c r="F39" s="148"/>
      <c r="G39" s="148"/>
      <c r="H39" s="148"/>
      <c r="I39" s="148"/>
      <c r="J39" s="148"/>
      <c r="K39" s="44"/>
      <c r="L39" s="3"/>
      <c r="M39" s="3"/>
      <c r="N39" s="3"/>
      <c r="O39" s="3"/>
      <c r="P39" s="3"/>
      <c r="Q39" s="3"/>
      <c r="R39" s="3"/>
      <c r="S39" s="3"/>
      <c r="T39" s="3"/>
      <c r="U39" s="3"/>
      <c r="V39" s="3"/>
      <c r="W39" s="3"/>
      <c r="X39" s="3"/>
      <c r="Y39" s="3"/>
      <c r="Z39" s="3"/>
      <c r="AA39" s="3"/>
      <c r="AB39" s="3"/>
      <c r="AC39" s="3"/>
      <c r="AD39" s="3"/>
      <c r="AE39" s="3"/>
      <c r="AF39" s="3"/>
      <c r="AG39" s="3"/>
      <c r="AH39" s="3"/>
    </row>
    <row r="40" spans="1:34" ht="140.25" customHeight="1">
      <c r="A40" s="71"/>
      <c r="B40" s="39" t="s">
        <v>2455</v>
      </c>
      <c r="C40" s="80"/>
      <c r="D40" s="59" t="s">
        <v>525</v>
      </c>
      <c r="E40" s="131">
        <f>'ОБЩИЙ ПРАЙС ЛИСТ'!G749</f>
        <v>17450</v>
      </c>
      <c r="F40" s="138">
        <f t="shared" si="20"/>
        <v>262.57015000000001</v>
      </c>
      <c r="G40" s="138">
        <f t="shared" ref="G40:G43" si="25">E40*0.48/100*$K$6</f>
        <v>307.39920000000001</v>
      </c>
      <c r="H40" s="138">
        <f t="shared" ref="H40:H43" si="26">E40*0.51/100*$K$6</f>
        <v>326.61165</v>
      </c>
      <c r="I40" s="138">
        <f t="shared" si="23"/>
        <v>440.99640000000011</v>
      </c>
      <c r="J40" s="138">
        <f t="shared" ref="J40:J43" si="27">E40*0.81/100*$J$6</f>
        <v>551.24550000000011</v>
      </c>
      <c r="K40" s="44"/>
      <c r="L40" s="3"/>
      <c r="M40" s="3"/>
      <c r="N40" s="3"/>
      <c r="O40" s="3"/>
      <c r="P40" s="3"/>
      <c r="Q40" s="3"/>
      <c r="R40" s="3"/>
      <c r="S40" s="3"/>
      <c r="T40" s="3"/>
      <c r="U40" s="3"/>
      <c r="V40" s="3"/>
      <c r="W40" s="3"/>
      <c r="X40" s="3"/>
      <c r="Y40" s="3"/>
      <c r="Z40" s="3"/>
      <c r="AA40" s="3"/>
      <c r="AB40" s="3"/>
      <c r="AC40" s="3"/>
      <c r="AD40" s="3"/>
      <c r="AE40" s="3"/>
      <c r="AF40" s="3"/>
      <c r="AG40" s="3"/>
      <c r="AH40" s="3"/>
    </row>
    <row r="41" spans="1:34" ht="140.25" customHeight="1">
      <c r="A41" s="71"/>
      <c r="B41" s="39" t="s">
        <v>2743</v>
      </c>
      <c r="C41" s="80"/>
      <c r="D41" s="59" t="s">
        <v>2222</v>
      </c>
      <c r="E41" s="42">
        <f>'ОБЩИЙ ПРАЙС ЛИСТ'!G750</f>
        <v>23737</v>
      </c>
      <c r="F41" s="138">
        <f t="shared" si="20"/>
        <v>357.17063899999999</v>
      </c>
      <c r="G41" s="138">
        <f t="shared" si="25"/>
        <v>418.15099200000003</v>
      </c>
      <c r="H41" s="138">
        <f t="shared" si="26"/>
        <v>444.28542900000002</v>
      </c>
      <c r="I41" s="138">
        <f t="shared" si="23"/>
        <v>599.88146399999994</v>
      </c>
      <c r="J41" s="138">
        <f t="shared" si="27"/>
        <v>749.85182999999995</v>
      </c>
      <c r="K41" s="44"/>
      <c r="L41" s="3"/>
      <c r="M41" s="3"/>
      <c r="N41" s="3"/>
      <c r="O41" s="3"/>
      <c r="P41" s="3"/>
      <c r="Q41" s="3"/>
      <c r="R41" s="3"/>
      <c r="S41" s="3"/>
      <c r="T41" s="3"/>
      <c r="U41" s="3"/>
      <c r="V41" s="3"/>
      <c r="W41" s="3"/>
      <c r="X41" s="3"/>
      <c r="Y41" s="3"/>
      <c r="Z41" s="3"/>
      <c r="AA41" s="3"/>
      <c r="AB41" s="3"/>
      <c r="AC41" s="3"/>
      <c r="AD41" s="3"/>
      <c r="AE41" s="3"/>
      <c r="AF41" s="3"/>
      <c r="AG41" s="3"/>
      <c r="AH41" s="3"/>
    </row>
    <row r="42" spans="1:34" ht="140.25" customHeight="1">
      <c r="A42" s="71"/>
      <c r="B42" s="39" t="s">
        <v>350</v>
      </c>
      <c r="C42" s="80"/>
      <c r="D42" s="59" t="s">
        <v>2223</v>
      </c>
      <c r="E42" s="42">
        <f>'ОБЩИЙ ПРАЙС ЛИСТ'!G759</f>
        <v>29030</v>
      </c>
      <c r="F42" s="138">
        <f t="shared" si="20"/>
        <v>436.81440999999995</v>
      </c>
      <c r="G42" s="138">
        <f t="shared" si="25"/>
        <v>511.39247999999998</v>
      </c>
      <c r="H42" s="138">
        <f t="shared" si="26"/>
        <v>543.35451</v>
      </c>
      <c r="I42" s="138">
        <f t="shared" si="23"/>
        <v>733.64616000000012</v>
      </c>
      <c r="J42" s="138">
        <f t="shared" si="27"/>
        <v>917.05770000000007</v>
      </c>
      <c r="K42" s="44"/>
      <c r="L42" s="3"/>
      <c r="M42" s="3"/>
      <c r="N42" s="3"/>
      <c r="O42" s="3"/>
      <c r="P42" s="3"/>
      <c r="Q42" s="3"/>
      <c r="R42" s="3"/>
      <c r="S42" s="3"/>
      <c r="T42" s="3"/>
      <c r="U42" s="3"/>
      <c r="V42" s="3"/>
      <c r="W42" s="3"/>
      <c r="X42" s="3"/>
      <c r="Y42" s="3"/>
      <c r="Z42" s="3"/>
      <c r="AA42" s="3"/>
      <c r="AB42" s="3"/>
      <c r="AC42" s="3"/>
      <c r="AD42" s="3"/>
      <c r="AE42" s="3"/>
      <c r="AF42" s="3"/>
      <c r="AG42" s="3"/>
      <c r="AH42" s="3"/>
    </row>
    <row r="43" spans="1:34" ht="140.25" customHeight="1">
      <c r="A43" s="71"/>
      <c r="B43" s="39" t="s">
        <v>2817</v>
      </c>
      <c r="C43" s="80"/>
      <c r="D43" s="59" t="s">
        <v>2224</v>
      </c>
      <c r="E43" s="42">
        <f>'ОБЩИЙ ПРАЙС ЛИСТ'!G760</f>
        <v>33590</v>
      </c>
      <c r="F43" s="138">
        <f t="shared" si="20"/>
        <v>505.42872999999997</v>
      </c>
      <c r="G43" s="138">
        <f t="shared" si="25"/>
        <v>591.72144000000003</v>
      </c>
      <c r="H43" s="138">
        <f t="shared" si="26"/>
        <v>628.7040300000001</v>
      </c>
      <c r="I43" s="138">
        <f t="shared" si="23"/>
        <v>848.88648000000001</v>
      </c>
      <c r="J43" s="138">
        <f t="shared" si="27"/>
        <v>1061.1080999999999</v>
      </c>
      <c r="K43" s="44"/>
      <c r="L43" s="3"/>
      <c r="M43" s="3"/>
      <c r="N43" s="3"/>
      <c r="O43" s="3"/>
      <c r="P43" s="3"/>
      <c r="Q43" s="3"/>
      <c r="R43" s="3"/>
      <c r="S43" s="3"/>
      <c r="T43" s="3"/>
      <c r="U43" s="3"/>
      <c r="V43" s="3"/>
      <c r="W43" s="3"/>
      <c r="X43" s="3"/>
      <c r="Y43" s="3"/>
      <c r="Z43" s="3"/>
      <c r="AA43" s="3"/>
      <c r="AB43" s="3"/>
      <c r="AC43" s="3"/>
      <c r="AD43" s="3"/>
      <c r="AE43" s="3"/>
      <c r="AF43" s="3"/>
      <c r="AG43" s="3"/>
      <c r="AH43" s="3"/>
    </row>
    <row r="44" spans="1:34" ht="2.25" customHeight="1">
      <c r="A44" s="71"/>
      <c r="B44" s="81"/>
      <c r="C44" s="71"/>
      <c r="D44" s="82"/>
      <c r="E44" s="83"/>
      <c r="F44" s="83"/>
      <c r="G44" s="83"/>
      <c r="H44" s="83"/>
      <c r="I44" s="83"/>
      <c r="J44" s="71"/>
      <c r="K44" s="44"/>
      <c r="L44" s="3"/>
      <c r="M44" s="3"/>
      <c r="N44" s="3"/>
      <c r="O44" s="3"/>
      <c r="P44" s="3"/>
      <c r="Q44" s="3"/>
      <c r="R44" s="3"/>
      <c r="S44" s="3"/>
      <c r="T44" s="3"/>
      <c r="U44" s="3"/>
      <c r="V44" s="3"/>
      <c r="W44" s="3"/>
      <c r="X44" s="3"/>
      <c r="Y44" s="3"/>
      <c r="Z44" s="3"/>
      <c r="AA44" s="3"/>
      <c r="AB44" s="3"/>
      <c r="AC44" s="3"/>
      <c r="AD44" s="3"/>
      <c r="AE44" s="3"/>
      <c r="AF44" s="3"/>
      <c r="AG44" s="3"/>
      <c r="AH44" s="3"/>
    </row>
    <row r="45" spans="1:34">
      <c r="K45" s="3"/>
      <c r="L45" s="3"/>
      <c r="M45" s="3"/>
      <c r="N45" s="3"/>
      <c r="O45" s="3"/>
      <c r="P45" s="3"/>
      <c r="Q45" s="3"/>
      <c r="R45" s="3"/>
      <c r="S45" s="3"/>
      <c r="T45" s="3"/>
      <c r="U45" s="3"/>
      <c r="V45" s="3"/>
      <c r="W45" s="3"/>
      <c r="X45" s="3"/>
      <c r="Y45" s="3"/>
      <c r="Z45" s="3"/>
      <c r="AA45" s="3"/>
      <c r="AB45" s="3"/>
      <c r="AC45" s="3"/>
      <c r="AD45" s="3"/>
      <c r="AE45" s="3"/>
      <c r="AF45" s="3"/>
      <c r="AG45" s="3"/>
      <c r="AH45" s="3"/>
    </row>
    <row r="46" spans="1:34">
      <c r="K46" s="3"/>
      <c r="L46" s="3"/>
      <c r="M46" s="3"/>
      <c r="N46" s="3"/>
      <c r="O46" s="3"/>
      <c r="P46" s="3"/>
      <c r="Q46" s="3"/>
      <c r="R46" s="3"/>
      <c r="S46" s="3"/>
      <c r="T46" s="3"/>
      <c r="U46" s="3"/>
      <c r="V46" s="3"/>
      <c r="W46" s="3"/>
      <c r="X46" s="3"/>
      <c r="Y46" s="3"/>
      <c r="Z46" s="3"/>
      <c r="AA46" s="3"/>
      <c r="AB46" s="3"/>
      <c r="AC46" s="3"/>
      <c r="AD46" s="3"/>
      <c r="AE46" s="3"/>
      <c r="AF46" s="3"/>
      <c r="AG46" s="3"/>
      <c r="AH46" s="3"/>
    </row>
    <row r="47" spans="1:34">
      <c r="K47" s="3"/>
      <c r="L47" s="3"/>
      <c r="M47" s="3"/>
      <c r="N47" s="3"/>
      <c r="O47" s="3"/>
      <c r="P47" s="3"/>
      <c r="Q47" s="3"/>
      <c r="R47" s="3"/>
      <c r="S47" s="3"/>
      <c r="T47" s="3"/>
      <c r="U47" s="3"/>
      <c r="V47" s="3"/>
      <c r="W47" s="3"/>
      <c r="X47" s="3"/>
      <c r="Y47" s="3"/>
      <c r="Z47" s="3"/>
      <c r="AA47" s="3"/>
      <c r="AB47" s="3"/>
      <c r="AC47" s="3"/>
      <c r="AD47" s="3"/>
      <c r="AE47" s="3"/>
      <c r="AF47" s="3"/>
      <c r="AG47" s="3"/>
      <c r="AH47" s="3"/>
    </row>
    <row r="48" spans="1:34">
      <c r="K48" s="3"/>
      <c r="L48" s="3"/>
      <c r="M48" s="3"/>
      <c r="N48" s="3"/>
      <c r="O48" s="3"/>
      <c r="P48" s="3"/>
      <c r="Q48" s="3"/>
      <c r="R48" s="3"/>
      <c r="S48" s="3"/>
      <c r="T48" s="3"/>
      <c r="U48" s="3"/>
      <c r="V48" s="3"/>
      <c r="W48" s="3"/>
      <c r="X48" s="3"/>
      <c r="Y48" s="3"/>
      <c r="Z48" s="3"/>
      <c r="AA48" s="3"/>
      <c r="AB48" s="3"/>
      <c r="AC48" s="3"/>
      <c r="AD48" s="3"/>
      <c r="AE48" s="3"/>
      <c r="AF48" s="3"/>
      <c r="AG48" s="3"/>
      <c r="AH48" s="3"/>
    </row>
    <row r="49" spans="11:34">
      <c r="K49" s="3"/>
      <c r="L49" s="3"/>
      <c r="M49" s="3"/>
      <c r="N49" s="3"/>
      <c r="O49" s="3"/>
      <c r="P49" s="3"/>
      <c r="Q49" s="3"/>
      <c r="R49" s="3"/>
      <c r="S49" s="3"/>
      <c r="T49" s="3"/>
      <c r="U49" s="3"/>
      <c r="V49" s="3"/>
      <c r="W49" s="3"/>
      <c r="X49" s="3"/>
      <c r="Y49" s="3"/>
      <c r="Z49" s="3"/>
      <c r="AA49" s="3"/>
      <c r="AB49" s="3"/>
      <c r="AC49" s="3"/>
      <c r="AD49" s="3"/>
      <c r="AE49" s="3"/>
      <c r="AF49" s="3"/>
      <c r="AG49" s="3"/>
      <c r="AH49" s="3"/>
    </row>
    <row r="50" spans="11:34">
      <c r="K50" s="3"/>
      <c r="L50" s="3"/>
      <c r="M50" s="3"/>
      <c r="N50" s="3"/>
      <c r="O50" s="3"/>
      <c r="P50" s="3"/>
      <c r="Q50" s="3"/>
      <c r="R50" s="3"/>
      <c r="S50" s="3"/>
      <c r="T50" s="3"/>
      <c r="U50" s="3"/>
      <c r="V50" s="3"/>
      <c r="W50" s="3"/>
      <c r="X50" s="3"/>
      <c r="Y50" s="3"/>
      <c r="Z50" s="3"/>
      <c r="AA50" s="3"/>
      <c r="AB50" s="3"/>
      <c r="AC50" s="3"/>
      <c r="AD50" s="3"/>
      <c r="AE50" s="3"/>
      <c r="AF50" s="3"/>
      <c r="AG50" s="3"/>
      <c r="AH50" s="3"/>
    </row>
    <row r="51" spans="11:34">
      <c r="K51" s="3"/>
      <c r="L51" s="3"/>
      <c r="M51" s="3"/>
      <c r="N51" s="3"/>
      <c r="O51" s="3"/>
      <c r="P51" s="3"/>
      <c r="Q51" s="3"/>
      <c r="R51" s="3"/>
      <c r="S51" s="3"/>
      <c r="T51" s="3"/>
      <c r="U51" s="3"/>
      <c r="V51" s="3"/>
      <c r="W51" s="3"/>
      <c r="X51" s="3"/>
      <c r="Y51" s="3"/>
      <c r="Z51" s="3"/>
      <c r="AA51" s="3"/>
      <c r="AB51" s="3"/>
      <c r="AC51" s="3"/>
      <c r="AD51" s="3"/>
      <c r="AE51" s="3"/>
      <c r="AF51" s="3"/>
      <c r="AG51" s="3"/>
      <c r="AH51" s="3"/>
    </row>
    <row r="52" spans="11:34">
      <c r="K52" s="3"/>
      <c r="L52" s="3"/>
      <c r="M52" s="3"/>
      <c r="N52" s="3"/>
      <c r="O52" s="3"/>
      <c r="P52" s="3"/>
      <c r="Q52" s="3"/>
      <c r="R52" s="3"/>
      <c r="S52" s="3"/>
      <c r="T52" s="3"/>
      <c r="U52" s="3"/>
      <c r="V52" s="3"/>
      <c r="W52" s="3"/>
      <c r="X52" s="3"/>
      <c r="Y52" s="3"/>
      <c r="Z52" s="3"/>
      <c r="AA52" s="3"/>
      <c r="AB52" s="3"/>
      <c r="AC52" s="3"/>
      <c r="AD52" s="3"/>
      <c r="AE52" s="3"/>
      <c r="AF52" s="3"/>
      <c r="AG52" s="3"/>
      <c r="AH52" s="3"/>
    </row>
    <row r="53" spans="11:34">
      <c r="K53" s="3"/>
      <c r="L53" s="3"/>
      <c r="M53" s="3"/>
      <c r="N53" s="3"/>
      <c r="O53" s="3"/>
      <c r="P53" s="3"/>
      <c r="Q53" s="3"/>
      <c r="R53" s="3"/>
      <c r="S53" s="3"/>
      <c r="T53" s="3"/>
      <c r="U53" s="3"/>
      <c r="V53" s="3"/>
      <c r="W53" s="3"/>
      <c r="X53" s="3"/>
      <c r="Y53" s="3"/>
      <c r="Z53" s="3"/>
      <c r="AA53" s="3"/>
      <c r="AB53" s="3"/>
      <c r="AC53" s="3"/>
      <c r="AD53" s="3"/>
      <c r="AE53" s="3"/>
      <c r="AF53" s="3"/>
      <c r="AG53" s="3"/>
      <c r="AH53" s="3"/>
    </row>
    <row r="54" spans="11:34">
      <c r="K54" s="3"/>
      <c r="L54" s="3"/>
      <c r="M54" s="3"/>
      <c r="N54" s="3"/>
      <c r="O54" s="3"/>
      <c r="P54" s="3"/>
      <c r="Q54" s="3"/>
      <c r="R54" s="3"/>
      <c r="S54" s="3"/>
      <c r="T54" s="3"/>
      <c r="U54" s="3"/>
      <c r="V54" s="3"/>
      <c r="W54" s="3"/>
      <c r="X54" s="3"/>
      <c r="Y54" s="3"/>
      <c r="Z54" s="3"/>
      <c r="AA54" s="3"/>
      <c r="AB54" s="3"/>
      <c r="AC54" s="3"/>
      <c r="AD54" s="3"/>
      <c r="AE54" s="3"/>
      <c r="AF54" s="3"/>
      <c r="AG54" s="3"/>
      <c r="AH54" s="3"/>
    </row>
    <row r="55" spans="11:34">
      <c r="K55" s="3"/>
      <c r="L55" s="3"/>
      <c r="M55" s="3"/>
      <c r="N55" s="3"/>
      <c r="O55" s="3"/>
      <c r="P55" s="3"/>
      <c r="Q55" s="3"/>
      <c r="R55" s="3"/>
      <c r="S55" s="3"/>
      <c r="T55" s="3"/>
      <c r="U55" s="3"/>
      <c r="V55" s="3"/>
      <c r="W55" s="3"/>
      <c r="X55" s="3"/>
      <c r="Y55" s="3"/>
      <c r="Z55" s="3"/>
      <c r="AA55" s="3"/>
      <c r="AB55" s="3"/>
      <c r="AC55" s="3"/>
      <c r="AD55" s="3"/>
      <c r="AE55" s="3"/>
      <c r="AF55" s="3"/>
      <c r="AG55" s="3"/>
      <c r="AH55" s="3"/>
    </row>
    <row r="56" spans="11:34">
      <c r="K56" s="3"/>
      <c r="L56" s="3"/>
      <c r="M56" s="3"/>
      <c r="N56" s="3"/>
      <c r="O56" s="3"/>
      <c r="P56" s="3"/>
      <c r="Q56" s="3"/>
      <c r="R56" s="3"/>
      <c r="S56" s="3"/>
      <c r="T56" s="3"/>
      <c r="U56" s="3"/>
      <c r="V56" s="3"/>
      <c r="W56" s="3"/>
      <c r="X56" s="3"/>
      <c r="Y56" s="3"/>
      <c r="Z56" s="3"/>
      <c r="AA56" s="3"/>
      <c r="AB56" s="3"/>
      <c r="AC56" s="3"/>
      <c r="AD56" s="3"/>
      <c r="AE56" s="3"/>
      <c r="AF56" s="3"/>
      <c r="AG56" s="3"/>
      <c r="AH56" s="3"/>
    </row>
    <row r="57" spans="11:34">
      <c r="K57" s="3"/>
      <c r="L57" s="3"/>
      <c r="M57" s="3"/>
      <c r="N57" s="3"/>
      <c r="O57" s="3"/>
      <c r="P57" s="3"/>
      <c r="Q57" s="3"/>
      <c r="R57" s="3"/>
      <c r="S57" s="3"/>
      <c r="T57" s="3"/>
      <c r="U57" s="3"/>
      <c r="V57" s="3"/>
      <c r="W57" s="3"/>
      <c r="X57" s="3"/>
      <c r="Y57" s="3"/>
      <c r="Z57" s="3"/>
      <c r="AA57" s="3"/>
      <c r="AB57" s="3"/>
      <c r="AC57" s="3"/>
      <c r="AD57" s="3"/>
      <c r="AE57" s="3"/>
      <c r="AF57" s="3"/>
      <c r="AG57" s="3"/>
      <c r="AH57" s="3"/>
    </row>
    <row r="58" spans="11:34">
      <c r="K58" s="3"/>
      <c r="L58" s="3"/>
      <c r="M58" s="3"/>
      <c r="N58" s="3"/>
      <c r="O58" s="3"/>
      <c r="P58" s="3"/>
      <c r="Q58" s="3"/>
      <c r="R58" s="3"/>
      <c r="S58" s="3"/>
      <c r="T58" s="3"/>
      <c r="U58" s="3"/>
      <c r="V58" s="3"/>
      <c r="W58" s="3"/>
      <c r="X58" s="3"/>
      <c r="Y58" s="3"/>
      <c r="Z58" s="3"/>
      <c r="AA58" s="3"/>
      <c r="AB58" s="3"/>
      <c r="AC58" s="3"/>
      <c r="AD58" s="3"/>
      <c r="AE58" s="3"/>
      <c r="AF58" s="3"/>
      <c r="AG58" s="3"/>
      <c r="AH58" s="3"/>
    </row>
    <row r="59" spans="11:34">
      <c r="K59" s="3"/>
      <c r="L59" s="3"/>
      <c r="M59" s="3"/>
      <c r="N59" s="3"/>
      <c r="O59" s="3"/>
      <c r="P59" s="3"/>
      <c r="Q59" s="3"/>
      <c r="R59" s="3"/>
      <c r="S59" s="3"/>
      <c r="T59" s="3"/>
      <c r="U59" s="3"/>
      <c r="V59" s="3"/>
      <c r="W59" s="3"/>
      <c r="X59" s="3"/>
      <c r="Y59" s="3"/>
      <c r="Z59" s="3"/>
      <c r="AA59" s="3"/>
      <c r="AB59" s="3"/>
      <c r="AC59" s="3"/>
      <c r="AD59" s="3"/>
      <c r="AE59" s="3"/>
      <c r="AF59" s="3"/>
      <c r="AG59" s="3"/>
      <c r="AH59" s="3"/>
    </row>
    <row r="60" spans="11:34">
      <c r="K60" s="3"/>
      <c r="L60" s="3"/>
      <c r="M60" s="3"/>
      <c r="N60" s="3"/>
      <c r="O60" s="3"/>
      <c r="P60" s="3"/>
      <c r="Q60" s="3"/>
      <c r="R60" s="3"/>
      <c r="S60" s="3"/>
      <c r="T60" s="3"/>
      <c r="U60" s="3"/>
      <c r="V60" s="3"/>
      <c r="W60" s="3"/>
      <c r="X60" s="3"/>
      <c r="Y60" s="3"/>
      <c r="Z60" s="3"/>
      <c r="AA60" s="3"/>
      <c r="AB60" s="3"/>
      <c r="AC60" s="3"/>
      <c r="AD60" s="3"/>
      <c r="AE60" s="3"/>
      <c r="AF60" s="3"/>
      <c r="AG60" s="3"/>
      <c r="AH60" s="3"/>
    </row>
    <row r="61" spans="11:34">
      <c r="K61" s="3"/>
      <c r="L61" s="3"/>
      <c r="M61" s="3"/>
      <c r="N61" s="3"/>
      <c r="O61" s="3"/>
      <c r="P61" s="3"/>
      <c r="Q61" s="3"/>
      <c r="R61" s="3"/>
      <c r="S61" s="3"/>
      <c r="T61" s="3"/>
      <c r="U61" s="3"/>
      <c r="V61" s="3"/>
      <c r="W61" s="3"/>
      <c r="X61" s="3"/>
      <c r="Y61" s="3"/>
      <c r="Z61" s="3"/>
      <c r="AA61" s="3"/>
      <c r="AB61" s="3"/>
      <c r="AC61" s="3"/>
      <c r="AD61" s="3"/>
      <c r="AE61" s="3"/>
      <c r="AF61" s="3"/>
      <c r="AG61" s="3"/>
      <c r="AH61" s="3"/>
    </row>
    <row r="62" spans="11:34">
      <c r="K62" s="3"/>
      <c r="L62" s="3"/>
      <c r="M62" s="3"/>
      <c r="N62" s="3"/>
      <c r="O62" s="3"/>
      <c r="P62" s="3"/>
      <c r="Q62" s="3"/>
      <c r="R62" s="3"/>
      <c r="S62" s="3"/>
      <c r="T62" s="3"/>
      <c r="U62" s="3"/>
      <c r="V62" s="3"/>
      <c r="W62" s="3"/>
      <c r="X62" s="3"/>
      <c r="Y62" s="3"/>
      <c r="Z62" s="3"/>
      <c r="AA62" s="3"/>
      <c r="AB62" s="3"/>
      <c r="AC62" s="3"/>
      <c r="AD62" s="3"/>
      <c r="AE62" s="3"/>
      <c r="AF62" s="3"/>
      <c r="AG62" s="3"/>
      <c r="AH62" s="3"/>
    </row>
    <row r="63" spans="11:34">
      <c r="K63" s="3"/>
      <c r="L63" s="3"/>
      <c r="M63" s="3"/>
      <c r="N63" s="3"/>
      <c r="O63" s="3"/>
      <c r="P63" s="3"/>
      <c r="Q63" s="3"/>
      <c r="R63" s="3"/>
      <c r="S63" s="3"/>
      <c r="T63" s="3"/>
      <c r="U63" s="3"/>
      <c r="V63" s="3"/>
      <c r="W63" s="3"/>
      <c r="X63" s="3"/>
      <c r="Y63" s="3"/>
      <c r="Z63" s="3"/>
      <c r="AA63" s="3"/>
      <c r="AB63" s="3"/>
      <c r="AC63" s="3"/>
      <c r="AD63" s="3"/>
      <c r="AE63" s="3"/>
      <c r="AF63" s="3"/>
      <c r="AG63" s="3"/>
      <c r="AH63" s="3"/>
    </row>
    <row r="64" spans="11:34">
      <c r="K64" s="3"/>
      <c r="L64" s="3"/>
      <c r="M64" s="3"/>
      <c r="N64" s="3"/>
      <c r="O64" s="3"/>
      <c r="P64" s="3"/>
      <c r="Q64" s="3"/>
      <c r="R64" s="3"/>
      <c r="S64" s="3"/>
      <c r="T64" s="3"/>
      <c r="U64" s="3"/>
      <c r="V64" s="3"/>
      <c r="W64" s="3"/>
      <c r="X64" s="3"/>
      <c r="Y64" s="3"/>
      <c r="Z64" s="3"/>
      <c r="AA64" s="3"/>
      <c r="AB64" s="3"/>
      <c r="AC64" s="3"/>
      <c r="AD64" s="3"/>
      <c r="AE64" s="3"/>
      <c r="AF64" s="3"/>
      <c r="AG64" s="3"/>
      <c r="AH64" s="3"/>
    </row>
    <row r="65" spans="11:34">
      <c r="K65" s="3"/>
      <c r="L65" s="3"/>
      <c r="M65" s="3"/>
      <c r="N65" s="3"/>
      <c r="O65" s="3"/>
      <c r="P65" s="3"/>
      <c r="Q65" s="3"/>
      <c r="R65" s="3"/>
      <c r="S65" s="3"/>
      <c r="T65" s="3"/>
      <c r="U65" s="3"/>
      <c r="V65" s="3"/>
      <c r="W65" s="3"/>
      <c r="X65" s="3"/>
      <c r="Y65" s="3"/>
      <c r="Z65" s="3"/>
      <c r="AA65" s="3"/>
      <c r="AB65" s="3"/>
      <c r="AC65" s="3"/>
      <c r="AD65" s="3"/>
      <c r="AE65" s="3"/>
      <c r="AF65" s="3"/>
      <c r="AG65" s="3"/>
      <c r="AH65" s="3"/>
    </row>
    <row r="66" spans="11:34">
      <c r="K66" s="3"/>
      <c r="L66" s="3"/>
      <c r="M66" s="3"/>
      <c r="N66" s="3"/>
      <c r="O66" s="3"/>
      <c r="P66" s="3"/>
      <c r="Q66" s="3"/>
      <c r="R66" s="3"/>
      <c r="S66" s="3"/>
      <c r="T66" s="3"/>
      <c r="U66" s="3"/>
      <c r="V66" s="3"/>
      <c r="W66" s="3"/>
      <c r="X66" s="3"/>
      <c r="Y66" s="3"/>
      <c r="Z66" s="3"/>
      <c r="AA66" s="3"/>
      <c r="AB66" s="3"/>
      <c r="AC66" s="3"/>
      <c r="AD66" s="3"/>
      <c r="AE66" s="3"/>
      <c r="AF66" s="3"/>
      <c r="AG66" s="3"/>
      <c r="AH66" s="3"/>
    </row>
    <row r="67" spans="11:34">
      <c r="K67" s="3"/>
      <c r="L67" s="3"/>
      <c r="M67" s="3"/>
      <c r="N67" s="3"/>
      <c r="O67" s="3"/>
      <c r="P67" s="3"/>
      <c r="Q67" s="3"/>
      <c r="R67" s="3"/>
      <c r="S67" s="3"/>
      <c r="T67" s="3"/>
      <c r="U67" s="3"/>
      <c r="V67" s="3"/>
      <c r="W67" s="3"/>
      <c r="X67" s="3"/>
      <c r="Y67" s="3"/>
      <c r="Z67" s="3"/>
      <c r="AA67" s="3"/>
      <c r="AB67" s="3"/>
      <c r="AC67" s="3"/>
      <c r="AD67" s="3"/>
      <c r="AE67" s="3"/>
      <c r="AF67" s="3"/>
      <c r="AG67" s="3"/>
      <c r="AH67" s="3"/>
    </row>
    <row r="68" spans="11:34">
      <c r="K68" s="3"/>
      <c r="L68" s="3"/>
      <c r="M68" s="3"/>
      <c r="N68" s="3"/>
      <c r="O68" s="3"/>
      <c r="P68" s="3"/>
      <c r="Q68" s="3"/>
      <c r="R68" s="3"/>
      <c r="S68" s="3"/>
      <c r="T68" s="3"/>
      <c r="U68" s="3"/>
      <c r="V68" s="3"/>
      <c r="W68" s="3"/>
      <c r="X68" s="3"/>
      <c r="Y68" s="3"/>
      <c r="Z68" s="3"/>
      <c r="AA68" s="3"/>
      <c r="AB68" s="3"/>
      <c r="AC68" s="3"/>
      <c r="AD68" s="3"/>
      <c r="AE68" s="3"/>
      <c r="AF68" s="3"/>
      <c r="AG68" s="3"/>
      <c r="AH68" s="3"/>
    </row>
    <row r="69" spans="11:34">
      <c r="K69" s="3"/>
      <c r="L69" s="3"/>
      <c r="M69" s="3"/>
      <c r="N69" s="3"/>
      <c r="O69" s="3"/>
      <c r="P69" s="3"/>
      <c r="Q69" s="3"/>
      <c r="R69" s="3"/>
      <c r="S69" s="3"/>
      <c r="T69" s="3"/>
      <c r="U69" s="3"/>
      <c r="V69" s="3"/>
      <c r="W69" s="3"/>
      <c r="X69" s="3"/>
      <c r="Y69" s="3"/>
      <c r="Z69" s="3"/>
      <c r="AA69" s="3"/>
      <c r="AB69" s="3"/>
      <c r="AC69" s="3"/>
      <c r="AD69" s="3"/>
      <c r="AE69" s="3"/>
      <c r="AF69" s="3"/>
      <c r="AG69" s="3"/>
      <c r="AH69" s="3"/>
    </row>
    <row r="70" spans="11:34">
      <c r="K70" s="3"/>
      <c r="L70" s="3"/>
      <c r="M70" s="3"/>
      <c r="N70" s="3"/>
      <c r="O70" s="3"/>
      <c r="P70" s="3"/>
      <c r="Q70" s="3"/>
      <c r="R70" s="3"/>
      <c r="S70" s="3"/>
      <c r="T70" s="3"/>
      <c r="U70" s="3"/>
      <c r="V70" s="3"/>
      <c r="W70" s="3"/>
      <c r="X70" s="3"/>
      <c r="Y70" s="3"/>
      <c r="Z70" s="3"/>
      <c r="AA70" s="3"/>
      <c r="AB70" s="3"/>
      <c r="AC70" s="3"/>
      <c r="AD70" s="3"/>
      <c r="AE70" s="3"/>
      <c r="AF70" s="3"/>
      <c r="AG70" s="3"/>
      <c r="AH70" s="3"/>
    </row>
    <row r="71" spans="11:34">
      <c r="K71" s="3"/>
      <c r="L71" s="3"/>
      <c r="M71" s="3"/>
      <c r="N71" s="3"/>
      <c r="O71" s="3"/>
      <c r="P71" s="3"/>
      <c r="Q71" s="3"/>
      <c r="R71" s="3"/>
      <c r="S71" s="3"/>
      <c r="T71" s="3"/>
      <c r="U71" s="3"/>
      <c r="V71" s="3"/>
      <c r="W71" s="3"/>
      <c r="X71" s="3"/>
      <c r="Y71" s="3"/>
      <c r="Z71" s="3"/>
      <c r="AA71" s="3"/>
      <c r="AB71" s="3"/>
      <c r="AC71" s="3"/>
      <c r="AD71" s="3"/>
      <c r="AE71" s="3"/>
      <c r="AF71" s="3"/>
      <c r="AG71" s="3"/>
      <c r="AH71" s="3"/>
    </row>
    <row r="72" spans="11:34">
      <c r="K72" s="3"/>
      <c r="L72" s="3"/>
      <c r="M72" s="3"/>
      <c r="N72" s="3"/>
      <c r="O72" s="3"/>
      <c r="P72" s="3"/>
      <c r="Q72" s="3"/>
      <c r="R72" s="3"/>
      <c r="S72" s="3"/>
      <c r="T72" s="3"/>
      <c r="U72" s="3"/>
      <c r="V72" s="3"/>
      <c r="W72" s="3"/>
      <c r="X72" s="3"/>
      <c r="Y72" s="3"/>
      <c r="Z72" s="3"/>
      <c r="AA72" s="3"/>
      <c r="AB72" s="3"/>
      <c r="AC72" s="3"/>
      <c r="AD72" s="3"/>
      <c r="AE72" s="3"/>
      <c r="AF72" s="3"/>
      <c r="AG72" s="3"/>
      <c r="AH72" s="3"/>
    </row>
    <row r="73" spans="11:34">
      <c r="K73" s="3"/>
      <c r="L73" s="3"/>
      <c r="M73" s="3"/>
      <c r="N73" s="3"/>
      <c r="O73" s="3"/>
      <c r="P73" s="3"/>
      <c r="Q73" s="3"/>
      <c r="R73" s="3"/>
      <c r="S73" s="3"/>
      <c r="T73" s="3"/>
      <c r="U73" s="3"/>
      <c r="V73" s="3"/>
      <c r="W73" s="3"/>
      <c r="X73" s="3"/>
      <c r="Y73" s="3"/>
      <c r="Z73" s="3"/>
      <c r="AA73" s="3"/>
      <c r="AB73" s="3"/>
      <c r="AC73" s="3"/>
      <c r="AD73" s="3"/>
      <c r="AE73" s="3"/>
      <c r="AF73" s="3"/>
      <c r="AG73" s="3"/>
      <c r="AH73" s="3"/>
    </row>
    <row r="74" spans="11:34">
      <c r="K74" s="3"/>
      <c r="L74" s="3"/>
      <c r="M74" s="3"/>
      <c r="N74" s="3"/>
      <c r="O74" s="3"/>
      <c r="P74" s="3"/>
      <c r="Q74" s="3"/>
      <c r="R74" s="3"/>
      <c r="S74" s="3"/>
      <c r="T74" s="3"/>
      <c r="U74" s="3"/>
      <c r="V74" s="3"/>
      <c r="W74" s="3"/>
      <c r="X74" s="3"/>
      <c r="Y74" s="3"/>
      <c r="Z74" s="3"/>
      <c r="AA74" s="3"/>
      <c r="AB74" s="3"/>
      <c r="AC74" s="3"/>
      <c r="AD74" s="3"/>
      <c r="AE74" s="3"/>
      <c r="AF74" s="3"/>
      <c r="AG74" s="3"/>
      <c r="AH74" s="3"/>
    </row>
    <row r="75" spans="11:34">
      <c r="K75" s="3"/>
      <c r="L75" s="3"/>
      <c r="M75" s="3"/>
      <c r="N75" s="3"/>
      <c r="O75" s="3"/>
      <c r="P75" s="3"/>
      <c r="Q75" s="3"/>
      <c r="R75" s="3"/>
      <c r="S75" s="3"/>
      <c r="T75" s="3"/>
      <c r="U75" s="3"/>
      <c r="V75" s="3"/>
      <c r="W75" s="3"/>
      <c r="X75" s="3"/>
      <c r="Y75" s="3"/>
      <c r="Z75" s="3"/>
      <c r="AA75" s="3"/>
      <c r="AB75" s="3"/>
      <c r="AC75" s="3"/>
      <c r="AD75" s="3"/>
      <c r="AE75" s="3"/>
      <c r="AF75" s="3"/>
      <c r="AG75" s="3"/>
      <c r="AH75" s="3"/>
    </row>
    <row r="76" spans="11:34">
      <c r="K76" s="3"/>
      <c r="L76" s="3"/>
      <c r="M76" s="3"/>
      <c r="N76" s="3"/>
      <c r="O76" s="3"/>
      <c r="P76" s="3"/>
      <c r="Q76" s="3"/>
      <c r="R76" s="3"/>
      <c r="S76" s="3"/>
      <c r="T76" s="3"/>
      <c r="U76" s="3"/>
      <c r="V76" s="3"/>
      <c r="W76" s="3"/>
      <c r="X76" s="3"/>
      <c r="Y76" s="3"/>
      <c r="Z76" s="3"/>
      <c r="AA76" s="3"/>
      <c r="AB76" s="3"/>
      <c r="AC76" s="3"/>
      <c r="AD76" s="3"/>
      <c r="AE76" s="3"/>
      <c r="AF76" s="3"/>
      <c r="AG76" s="3"/>
      <c r="AH76" s="3"/>
    </row>
    <row r="77" spans="11:34">
      <c r="K77" s="3"/>
      <c r="L77" s="3"/>
      <c r="M77" s="3"/>
      <c r="N77" s="3"/>
      <c r="O77" s="3"/>
      <c r="P77" s="3"/>
      <c r="Q77" s="3"/>
      <c r="R77" s="3"/>
      <c r="S77" s="3"/>
      <c r="T77" s="3"/>
      <c r="U77" s="3"/>
      <c r="V77" s="3"/>
      <c r="W77" s="3"/>
      <c r="X77" s="3"/>
      <c r="Y77" s="3"/>
      <c r="Z77" s="3"/>
      <c r="AA77" s="3"/>
      <c r="AB77" s="3"/>
      <c r="AC77" s="3"/>
      <c r="AD77" s="3"/>
      <c r="AE77" s="3"/>
      <c r="AF77" s="3"/>
      <c r="AG77" s="3"/>
      <c r="AH77" s="3"/>
    </row>
    <row r="78" spans="11:34">
      <c r="K78" s="3"/>
      <c r="L78" s="3"/>
      <c r="M78" s="3"/>
      <c r="N78" s="3"/>
      <c r="O78" s="3"/>
      <c r="P78" s="3"/>
      <c r="Q78" s="3"/>
      <c r="R78" s="3"/>
      <c r="S78" s="3"/>
      <c r="T78" s="3"/>
      <c r="U78" s="3"/>
      <c r="V78" s="3"/>
      <c r="W78" s="3"/>
      <c r="X78" s="3"/>
      <c r="Y78" s="3"/>
      <c r="Z78" s="3"/>
      <c r="AA78" s="3"/>
      <c r="AB78" s="3"/>
      <c r="AC78" s="3"/>
      <c r="AD78" s="3"/>
      <c r="AE78" s="3"/>
      <c r="AF78" s="3"/>
      <c r="AG78" s="3"/>
      <c r="AH78" s="3"/>
    </row>
    <row r="79" spans="11:34">
      <c r="K79" s="3"/>
      <c r="L79" s="3"/>
      <c r="M79" s="3"/>
      <c r="N79" s="3"/>
      <c r="O79" s="3"/>
      <c r="P79" s="3"/>
      <c r="Q79" s="3"/>
      <c r="R79" s="3"/>
      <c r="S79" s="3"/>
      <c r="T79" s="3"/>
      <c r="U79" s="3"/>
      <c r="V79" s="3"/>
      <c r="W79" s="3"/>
      <c r="X79" s="3"/>
      <c r="Y79" s="3"/>
      <c r="Z79" s="3"/>
      <c r="AA79" s="3"/>
      <c r="AB79" s="3"/>
      <c r="AC79" s="3"/>
      <c r="AD79" s="3"/>
      <c r="AE79" s="3"/>
      <c r="AF79" s="3"/>
      <c r="AG79" s="3"/>
      <c r="AH79" s="3"/>
    </row>
    <row r="80" spans="11:34">
      <c r="K80" s="3"/>
      <c r="L80" s="3"/>
      <c r="M80" s="3"/>
      <c r="N80" s="3"/>
      <c r="O80" s="3"/>
      <c r="P80" s="3"/>
      <c r="Q80" s="3"/>
      <c r="R80" s="3"/>
      <c r="S80" s="3"/>
      <c r="T80" s="3"/>
      <c r="U80" s="3"/>
      <c r="V80" s="3"/>
      <c r="W80" s="3"/>
      <c r="X80" s="3"/>
      <c r="Y80" s="3"/>
      <c r="Z80" s="3"/>
      <c r="AA80" s="3"/>
      <c r="AB80" s="3"/>
      <c r="AC80" s="3"/>
      <c r="AD80" s="3"/>
      <c r="AE80" s="3"/>
      <c r="AF80" s="3"/>
      <c r="AG80" s="3"/>
      <c r="AH80" s="3"/>
    </row>
    <row r="81" spans="11:34">
      <c r="K81" s="3"/>
      <c r="L81" s="3"/>
      <c r="M81" s="3"/>
      <c r="N81" s="3"/>
      <c r="O81" s="3"/>
      <c r="P81" s="3"/>
      <c r="Q81" s="3"/>
      <c r="R81" s="3"/>
      <c r="S81" s="3"/>
      <c r="T81" s="3"/>
      <c r="U81" s="3"/>
      <c r="V81" s="3"/>
      <c r="W81" s="3"/>
      <c r="X81" s="3"/>
      <c r="Y81" s="3"/>
      <c r="Z81" s="3"/>
      <c r="AA81" s="3"/>
      <c r="AB81" s="3"/>
      <c r="AC81" s="3"/>
      <c r="AD81" s="3"/>
      <c r="AE81" s="3"/>
      <c r="AF81" s="3"/>
      <c r="AG81" s="3"/>
      <c r="AH81" s="3"/>
    </row>
    <row r="82" spans="11:34">
      <c r="K82" s="3"/>
      <c r="L82" s="3"/>
      <c r="M82" s="3"/>
      <c r="N82" s="3"/>
      <c r="O82" s="3"/>
      <c r="P82" s="3"/>
      <c r="Q82" s="3"/>
      <c r="R82" s="3"/>
      <c r="S82" s="3"/>
      <c r="T82" s="3"/>
      <c r="U82" s="3"/>
      <c r="V82" s="3"/>
      <c r="W82" s="3"/>
      <c r="X82" s="3"/>
      <c r="Y82" s="3"/>
      <c r="Z82" s="3"/>
      <c r="AA82" s="3"/>
      <c r="AB82" s="3"/>
      <c r="AC82" s="3"/>
      <c r="AD82" s="3"/>
      <c r="AE82" s="3"/>
      <c r="AF82" s="3"/>
      <c r="AG82" s="3"/>
      <c r="AH82" s="3"/>
    </row>
    <row r="83" spans="11:34">
      <c r="K83" s="3"/>
      <c r="L83" s="3"/>
      <c r="M83" s="3"/>
      <c r="N83" s="3"/>
      <c r="O83" s="3"/>
      <c r="P83" s="3"/>
      <c r="Q83" s="3"/>
      <c r="R83" s="3"/>
      <c r="S83" s="3"/>
      <c r="T83" s="3"/>
      <c r="U83" s="3"/>
      <c r="V83" s="3"/>
      <c r="W83" s="3"/>
      <c r="X83" s="3"/>
      <c r="Y83" s="3"/>
      <c r="Z83" s="3"/>
      <c r="AA83" s="3"/>
      <c r="AB83" s="3"/>
      <c r="AC83" s="3"/>
      <c r="AD83" s="3"/>
      <c r="AE83" s="3"/>
      <c r="AF83" s="3"/>
      <c r="AG83" s="3"/>
      <c r="AH83" s="3"/>
    </row>
    <row r="84" spans="11:34">
      <c r="K84" s="3"/>
      <c r="L84" s="3"/>
      <c r="M84" s="3"/>
      <c r="N84" s="3"/>
      <c r="O84" s="3"/>
      <c r="P84" s="3"/>
      <c r="Q84" s="3"/>
      <c r="R84" s="3"/>
      <c r="S84" s="3"/>
      <c r="T84" s="3"/>
      <c r="U84" s="3"/>
      <c r="V84" s="3"/>
      <c r="W84" s="3"/>
      <c r="X84" s="3"/>
      <c r="Y84" s="3"/>
      <c r="Z84" s="3"/>
      <c r="AA84" s="3"/>
      <c r="AB84" s="3"/>
      <c r="AC84" s="3"/>
      <c r="AD84" s="3"/>
      <c r="AE84" s="3"/>
      <c r="AF84" s="3"/>
      <c r="AG84" s="3"/>
      <c r="AH84" s="3"/>
    </row>
    <row r="85" spans="11:34">
      <c r="K85" s="3"/>
      <c r="L85" s="3"/>
      <c r="M85" s="3"/>
      <c r="N85" s="3"/>
      <c r="O85" s="3"/>
      <c r="P85" s="3"/>
      <c r="Q85" s="3"/>
      <c r="R85" s="3"/>
      <c r="S85" s="3"/>
      <c r="T85" s="3"/>
      <c r="U85" s="3"/>
      <c r="V85" s="3"/>
      <c r="W85" s="3"/>
      <c r="X85" s="3"/>
      <c r="Y85" s="3"/>
      <c r="Z85" s="3"/>
      <c r="AA85" s="3"/>
      <c r="AB85" s="3"/>
      <c r="AC85" s="3"/>
      <c r="AD85" s="3"/>
      <c r="AE85" s="3"/>
      <c r="AF85" s="3"/>
      <c r="AG85" s="3"/>
      <c r="AH85" s="3"/>
    </row>
    <row r="86" spans="11:34">
      <c r="K86" s="3"/>
      <c r="L86" s="3"/>
      <c r="M86" s="3"/>
      <c r="N86" s="3"/>
      <c r="O86" s="3"/>
      <c r="P86" s="3"/>
      <c r="Q86" s="3"/>
      <c r="R86" s="3"/>
      <c r="S86" s="3"/>
      <c r="T86" s="3"/>
      <c r="U86" s="3"/>
      <c r="V86" s="3"/>
      <c r="W86" s="3"/>
      <c r="X86" s="3"/>
      <c r="Y86" s="3"/>
      <c r="Z86" s="3"/>
      <c r="AA86" s="3"/>
      <c r="AB86" s="3"/>
      <c r="AC86" s="3"/>
      <c r="AD86" s="3"/>
      <c r="AE86" s="3"/>
      <c r="AF86" s="3"/>
      <c r="AG86" s="3"/>
      <c r="AH86" s="3"/>
    </row>
    <row r="87" spans="11:34">
      <c r="K87" s="3"/>
      <c r="L87" s="3"/>
      <c r="M87" s="3"/>
      <c r="N87" s="3"/>
      <c r="O87" s="3"/>
      <c r="P87" s="3"/>
      <c r="Q87" s="3"/>
      <c r="R87" s="3"/>
      <c r="S87" s="3"/>
      <c r="T87" s="3"/>
      <c r="U87" s="3"/>
      <c r="V87" s="3"/>
      <c r="W87" s="3"/>
      <c r="X87" s="3"/>
      <c r="Y87" s="3"/>
      <c r="Z87" s="3"/>
      <c r="AA87" s="3"/>
      <c r="AB87" s="3"/>
      <c r="AC87" s="3"/>
      <c r="AD87" s="3"/>
      <c r="AE87" s="3"/>
      <c r="AF87" s="3"/>
      <c r="AG87" s="3"/>
      <c r="AH87" s="3"/>
    </row>
    <row r="88" spans="11:34">
      <c r="K88" s="3"/>
      <c r="L88" s="3"/>
      <c r="M88" s="3"/>
      <c r="N88" s="3"/>
      <c r="O88" s="3"/>
      <c r="P88" s="3"/>
      <c r="Q88" s="3"/>
      <c r="R88" s="3"/>
      <c r="S88" s="3"/>
      <c r="T88" s="3"/>
      <c r="U88" s="3"/>
      <c r="V88" s="3"/>
      <c r="W88" s="3"/>
      <c r="X88" s="3"/>
      <c r="Y88" s="3"/>
      <c r="Z88" s="3"/>
      <c r="AA88" s="3"/>
      <c r="AB88" s="3"/>
      <c r="AC88" s="3"/>
      <c r="AD88" s="3"/>
      <c r="AE88" s="3"/>
      <c r="AF88" s="3"/>
      <c r="AG88" s="3"/>
      <c r="AH88" s="3"/>
    </row>
    <row r="89" spans="11:34">
      <c r="K89" s="3"/>
      <c r="L89" s="3"/>
      <c r="M89" s="3"/>
      <c r="N89" s="3"/>
      <c r="O89" s="3"/>
      <c r="P89" s="3"/>
      <c r="Q89" s="3"/>
      <c r="R89" s="3"/>
      <c r="S89" s="3"/>
      <c r="T89" s="3"/>
      <c r="U89" s="3"/>
      <c r="V89" s="3"/>
      <c r="W89" s="3"/>
      <c r="X89" s="3"/>
      <c r="Y89" s="3"/>
      <c r="Z89" s="3"/>
      <c r="AA89" s="3"/>
      <c r="AB89" s="3"/>
      <c r="AC89" s="3"/>
      <c r="AD89" s="3"/>
      <c r="AE89" s="3"/>
      <c r="AF89" s="3"/>
      <c r="AG89" s="3"/>
      <c r="AH89" s="3"/>
    </row>
    <row r="90" spans="11:34">
      <c r="K90" s="3"/>
      <c r="L90" s="3"/>
      <c r="M90" s="3"/>
      <c r="N90" s="3"/>
      <c r="O90" s="3"/>
      <c r="P90" s="3"/>
      <c r="Q90" s="3"/>
      <c r="R90" s="3"/>
      <c r="S90" s="3"/>
      <c r="T90" s="3"/>
      <c r="U90" s="3"/>
      <c r="V90" s="3"/>
      <c r="W90" s="3"/>
      <c r="X90" s="3"/>
      <c r="Y90" s="3"/>
      <c r="Z90" s="3"/>
      <c r="AA90" s="3"/>
      <c r="AB90" s="3"/>
      <c r="AC90" s="3"/>
      <c r="AD90" s="3"/>
      <c r="AE90" s="3"/>
      <c r="AF90" s="3"/>
      <c r="AG90" s="3"/>
      <c r="AH90" s="3"/>
    </row>
    <row r="91" spans="11:34">
      <c r="K91" s="3"/>
      <c r="L91" s="3"/>
      <c r="M91" s="3"/>
      <c r="N91" s="3"/>
      <c r="O91" s="3"/>
      <c r="P91" s="3"/>
      <c r="Q91" s="3"/>
      <c r="R91" s="3"/>
      <c r="S91" s="3"/>
      <c r="T91" s="3"/>
      <c r="U91" s="3"/>
      <c r="V91" s="3"/>
      <c r="W91" s="3"/>
      <c r="X91" s="3"/>
      <c r="Y91" s="3"/>
      <c r="Z91" s="3"/>
      <c r="AA91" s="3"/>
      <c r="AB91" s="3"/>
      <c r="AC91" s="3"/>
      <c r="AD91" s="3"/>
      <c r="AE91" s="3"/>
      <c r="AF91" s="3"/>
      <c r="AG91" s="3"/>
      <c r="AH91" s="3"/>
    </row>
    <row r="92" spans="11:34">
      <c r="K92" s="3"/>
      <c r="L92" s="3"/>
      <c r="M92" s="3"/>
      <c r="N92" s="3"/>
      <c r="O92" s="3"/>
      <c r="P92" s="3"/>
      <c r="Q92" s="3"/>
      <c r="R92" s="3"/>
      <c r="S92" s="3"/>
      <c r="T92" s="3"/>
      <c r="U92" s="3"/>
      <c r="V92" s="3"/>
      <c r="W92" s="3"/>
      <c r="X92" s="3"/>
      <c r="Y92" s="3"/>
      <c r="Z92" s="3"/>
      <c r="AA92" s="3"/>
      <c r="AB92" s="3"/>
      <c r="AC92" s="3"/>
      <c r="AD92" s="3"/>
      <c r="AE92" s="3"/>
      <c r="AF92" s="3"/>
      <c r="AG92" s="3"/>
      <c r="AH92" s="3"/>
    </row>
    <row r="93" spans="11:34">
      <c r="K93" s="3"/>
      <c r="L93" s="3"/>
      <c r="M93" s="3"/>
      <c r="N93" s="3"/>
      <c r="O93" s="3"/>
      <c r="P93" s="3"/>
      <c r="Q93" s="3"/>
      <c r="R93" s="3"/>
      <c r="S93" s="3"/>
      <c r="T93" s="3"/>
      <c r="U93" s="3"/>
      <c r="V93" s="3"/>
      <c r="W93" s="3"/>
      <c r="X93" s="3"/>
      <c r="Y93" s="3"/>
      <c r="Z93" s="3"/>
      <c r="AA93" s="3"/>
      <c r="AB93" s="3"/>
      <c r="AC93" s="3"/>
      <c r="AD93" s="3"/>
      <c r="AE93" s="3"/>
      <c r="AF93" s="3"/>
      <c r="AG93" s="3"/>
      <c r="AH93" s="3"/>
    </row>
    <row r="94" spans="11:34">
      <c r="K94" s="3"/>
      <c r="L94" s="3"/>
      <c r="M94" s="3"/>
      <c r="N94" s="3"/>
      <c r="O94" s="3"/>
      <c r="P94" s="3"/>
      <c r="Q94" s="3"/>
      <c r="R94" s="3"/>
      <c r="S94" s="3"/>
      <c r="T94" s="3"/>
      <c r="U94" s="3"/>
      <c r="V94" s="3"/>
      <c r="W94" s="3"/>
      <c r="X94" s="3"/>
      <c r="Y94" s="3"/>
      <c r="Z94" s="3"/>
      <c r="AA94" s="3"/>
      <c r="AB94" s="3"/>
      <c r="AC94" s="3"/>
      <c r="AD94" s="3"/>
      <c r="AE94" s="3"/>
      <c r="AF94" s="3"/>
      <c r="AG94" s="3"/>
      <c r="AH94" s="3"/>
    </row>
    <row r="95" spans="11:34">
      <c r="K95" s="3"/>
      <c r="L95" s="3"/>
      <c r="M95" s="3"/>
      <c r="N95" s="3"/>
      <c r="O95" s="3"/>
      <c r="P95" s="3"/>
      <c r="Q95" s="3"/>
      <c r="R95" s="3"/>
      <c r="S95" s="3"/>
      <c r="T95" s="3"/>
      <c r="U95" s="3"/>
      <c r="V95" s="3"/>
      <c r="W95" s="3"/>
      <c r="X95" s="3"/>
      <c r="Y95" s="3"/>
      <c r="Z95" s="3"/>
      <c r="AA95" s="3"/>
      <c r="AB95" s="3"/>
      <c r="AC95" s="3"/>
      <c r="AD95" s="3"/>
      <c r="AE95" s="3"/>
      <c r="AF95" s="3"/>
      <c r="AG95" s="3"/>
      <c r="AH95" s="3"/>
    </row>
    <row r="96" spans="11:34">
      <c r="K96" s="3"/>
      <c r="L96" s="3"/>
      <c r="M96" s="3"/>
      <c r="N96" s="3"/>
      <c r="O96" s="3"/>
      <c r="P96" s="3"/>
      <c r="Q96" s="3"/>
      <c r="R96" s="3"/>
      <c r="S96" s="3"/>
      <c r="T96" s="3"/>
      <c r="U96" s="3"/>
      <c r="V96" s="3"/>
      <c r="W96" s="3"/>
      <c r="X96" s="3"/>
      <c r="Y96" s="3"/>
      <c r="Z96" s="3"/>
      <c r="AA96" s="3"/>
      <c r="AB96" s="3"/>
      <c r="AC96" s="3"/>
      <c r="AD96" s="3"/>
      <c r="AE96" s="3"/>
      <c r="AF96" s="3"/>
      <c r="AG96" s="3"/>
      <c r="AH96" s="3"/>
    </row>
    <row r="97" spans="11:34">
      <c r="K97" s="3"/>
      <c r="L97" s="3"/>
      <c r="M97" s="3"/>
      <c r="N97" s="3"/>
      <c r="O97" s="3"/>
      <c r="P97" s="3"/>
      <c r="Q97" s="3"/>
      <c r="R97" s="3"/>
      <c r="S97" s="3"/>
      <c r="T97" s="3"/>
      <c r="U97" s="3"/>
      <c r="V97" s="3"/>
      <c r="W97" s="3"/>
      <c r="X97" s="3"/>
      <c r="Y97" s="3"/>
      <c r="Z97" s="3"/>
      <c r="AA97" s="3"/>
      <c r="AB97" s="3"/>
      <c r="AC97" s="3"/>
      <c r="AD97" s="3"/>
      <c r="AE97" s="3"/>
      <c r="AF97" s="3"/>
      <c r="AG97" s="3"/>
      <c r="AH97" s="3"/>
    </row>
    <row r="98" spans="11:34">
      <c r="K98" s="3"/>
      <c r="L98" s="3"/>
      <c r="M98" s="3"/>
      <c r="N98" s="3"/>
      <c r="O98" s="3"/>
      <c r="P98" s="3"/>
      <c r="Q98" s="3"/>
      <c r="R98" s="3"/>
      <c r="S98" s="3"/>
      <c r="T98" s="3"/>
      <c r="U98" s="3"/>
      <c r="V98" s="3"/>
      <c r="W98" s="3"/>
      <c r="X98" s="3"/>
      <c r="Y98" s="3"/>
      <c r="Z98" s="3"/>
      <c r="AA98" s="3"/>
      <c r="AB98" s="3"/>
      <c r="AC98" s="3"/>
      <c r="AD98" s="3"/>
      <c r="AE98" s="3"/>
      <c r="AF98" s="3"/>
      <c r="AG98" s="3"/>
      <c r="AH98" s="3"/>
    </row>
    <row r="99" spans="11:34">
      <c r="K99" s="3"/>
      <c r="L99" s="3"/>
      <c r="M99" s="3"/>
      <c r="N99" s="3"/>
      <c r="O99" s="3"/>
      <c r="P99" s="3"/>
      <c r="Q99" s="3"/>
      <c r="R99" s="3"/>
      <c r="S99" s="3"/>
      <c r="T99" s="3"/>
      <c r="U99" s="3"/>
      <c r="V99" s="3"/>
      <c r="W99" s="3"/>
      <c r="X99" s="3"/>
      <c r="Y99" s="3"/>
      <c r="Z99" s="3"/>
      <c r="AA99" s="3"/>
      <c r="AB99" s="3"/>
      <c r="AC99" s="3"/>
      <c r="AD99" s="3"/>
      <c r="AE99" s="3"/>
      <c r="AF99" s="3"/>
      <c r="AG99" s="3"/>
      <c r="AH99" s="3"/>
    </row>
    <row r="100" spans="11:34">
      <c r="K100" s="3"/>
      <c r="L100" s="3"/>
      <c r="M100" s="3"/>
      <c r="N100" s="3"/>
      <c r="O100" s="3"/>
      <c r="P100" s="3"/>
      <c r="Q100" s="3"/>
      <c r="R100" s="3"/>
      <c r="S100" s="3"/>
      <c r="T100" s="3"/>
      <c r="U100" s="3"/>
      <c r="V100" s="3"/>
      <c r="W100" s="3"/>
      <c r="X100" s="3"/>
      <c r="Y100" s="3"/>
      <c r="Z100" s="3"/>
      <c r="AA100" s="3"/>
      <c r="AB100" s="3"/>
      <c r="AC100" s="3"/>
      <c r="AD100" s="3"/>
      <c r="AE100" s="3"/>
      <c r="AF100" s="3"/>
      <c r="AG100" s="3"/>
      <c r="AH100" s="3"/>
    </row>
    <row r="101" spans="11:34">
      <c r="K101" s="3"/>
      <c r="L101" s="3"/>
      <c r="M101" s="3"/>
      <c r="N101" s="3"/>
      <c r="O101" s="3"/>
      <c r="P101" s="3"/>
      <c r="Q101" s="3"/>
      <c r="R101" s="3"/>
      <c r="S101" s="3"/>
      <c r="T101" s="3"/>
      <c r="U101" s="3"/>
      <c r="V101" s="3"/>
      <c r="W101" s="3"/>
      <c r="X101" s="3"/>
      <c r="Y101" s="3"/>
      <c r="Z101" s="3"/>
      <c r="AA101" s="3"/>
      <c r="AB101" s="3"/>
      <c r="AC101" s="3"/>
      <c r="AD101" s="3"/>
      <c r="AE101" s="3"/>
      <c r="AF101" s="3"/>
      <c r="AG101" s="3"/>
      <c r="AH101" s="3"/>
    </row>
    <row r="102" spans="11:34">
      <c r="K102" s="3"/>
      <c r="L102" s="3"/>
      <c r="M102" s="3"/>
      <c r="N102" s="3"/>
      <c r="O102" s="3"/>
      <c r="P102" s="3"/>
      <c r="Q102" s="3"/>
      <c r="R102" s="3"/>
      <c r="S102" s="3"/>
      <c r="T102" s="3"/>
      <c r="U102" s="3"/>
      <c r="V102" s="3"/>
      <c r="W102" s="3"/>
      <c r="X102" s="3"/>
      <c r="Y102" s="3"/>
      <c r="Z102" s="3"/>
      <c r="AA102" s="3"/>
      <c r="AB102" s="3"/>
      <c r="AC102" s="3"/>
      <c r="AD102" s="3"/>
      <c r="AE102" s="3"/>
      <c r="AF102" s="3"/>
      <c r="AG102" s="3"/>
      <c r="AH102" s="3"/>
    </row>
    <row r="103" spans="11:34">
      <c r="K103" s="3"/>
      <c r="L103" s="3"/>
      <c r="M103" s="3"/>
      <c r="N103" s="3"/>
      <c r="O103" s="3"/>
      <c r="P103" s="3"/>
      <c r="Q103" s="3"/>
      <c r="R103" s="3"/>
      <c r="S103" s="3"/>
      <c r="T103" s="3"/>
      <c r="U103" s="3"/>
      <c r="V103" s="3"/>
      <c r="W103" s="3"/>
      <c r="X103" s="3"/>
      <c r="Y103" s="3"/>
      <c r="Z103" s="3"/>
      <c r="AA103" s="3"/>
      <c r="AB103" s="3"/>
      <c r="AC103" s="3"/>
      <c r="AD103" s="3"/>
      <c r="AE103" s="3"/>
      <c r="AF103" s="3"/>
      <c r="AG103" s="3"/>
      <c r="AH103" s="3"/>
    </row>
    <row r="104" spans="11:34">
      <c r="K104" s="3"/>
      <c r="L104" s="3"/>
      <c r="M104" s="3"/>
      <c r="N104" s="3"/>
      <c r="O104" s="3"/>
      <c r="P104" s="3"/>
      <c r="Q104" s="3"/>
      <c r="R104" s="3"/>
      <c r="S104" s="3"/>
      <c r="T104" s="3"/>
      <c r="U104" s="3"/>
      <c r="V104" s="3"/>
      <c r="W104" s="3"/>
      <c r="X104" s="3"/>
      <c r="Y104" s="3"/>
      <c r="Z104" s="3"/>
      <c r="AA104" s="3"/>
      <c r="AB104" s="3"/>
      <c r="AC104" s="3"/>
      <c r="AD104" s="3"/>
      <c r="AE104" s="3"/>
      <c r="AF104" s="3"/>
      <c r="AG104" s="3"/>
      <c r="AH104" s="3"/>
    </row>
    <row r="105" spans="11:34">
      <c r="K105" s="3"/>
      <c r="L105" s="3"/>
      <c r="M105" s="3"/>
      <c r="N105" s="3"/>
      <c r="O105" s="3"/>
      <c r="P105" s="3"/>
      <c r="Q105" s="3"/>
      <c r="R105" s="3"/>
      <c r="S105" s="3"/>
      <c r="T105" s="3"/>
      <c r="U105" s="3"/>
      <c r="V105" s="3"/>
      <c r="W105" s="3"/>
      <c r="X105" s="3"/>
      <c r="Y105" s="3"/>
      <c r="Z105" s="3"/>
      <c r="AA105" s="3"/>
      <c r="AB105" s="3"/>
      <c r="AC105" s="3"/>
      <c r="AD105" s="3"/>
      <c r="AE105" s="3"/>
      <c r="AF105" s="3"/>
      <c r="AG105" s="3"/>
      <c r="AH105" s="3"/>
    </row>
    <row r="106" spans="11:34">
      <c r="K106" s="3"/>
      <c r="L106" s="3"/>
      <c r="M106" s="3"/>
      <c r="N106" s="3"/>
      <c r="O106" s="3"/>
      <c r="P106" s="3"/>
      <c r="Q106" s="3"/>
      <c r="R106" s="3"/>
      <c r="S106" s="3"/>
      <c r="T106" s="3"/>
      <c r="U106" s="3"/>
      <c r="V106" s="3"/>
      <c r="W106" s="3"/>
      <c r="X106" s="3"/>
      <c r="Y106" s="3"/>
      <c r="Z106" s="3"/>
      <c r="AA106" s="3"/>
      <c r="AB106" s="3"/>
      <c r="AC106" s="3"/>
      <c r="AD106" s="3"/>
      <c r="AE106" s="3"/>
      <c r="AF106" s="3"/>
      <c r="AG106" s="3"/>
      <c r="AH106" s="3"/>
    </row>
    <row r="107" spans="11:34">
      <c r="K107" s="3"/>
      <c r="L107" s="3"/>
      <c r="M107" s="3"/>
      <c r="N107" s="3"/>
      <c r="O107" s="3"/>
      <c r="P107" s="3"/>
      <c r="Q107" s="3"/>
      <c r="R107" s="3"/>
      <c r="S107" s="3"/>
      <c r="T107" s="3"/>
      <c r="U107" s="3"/>
      <c r="V107" s="3"/>
      <c r="W107" s="3"/>
      <c r="X107" s="3"/>
      <c r="Y107" s="3"/>
      <c r="Z107" s="3"/>
      <c r="AA107" s="3"/>
      <c r="AB107" s="3"/>
      <c r="AC107" s="3"/>
      <c r="AD107" s="3"/>
      <c r="AE107" s="3"/>
      <c r="AF107" s="3"/>
      <c r="AG107" s="3"/>
      <c r="AH107" s="3"/>
    </row>
    <row r="108" spans="11:34">
      <c r="K108" s="3"/>
      <c r="L108" s="3"/>
      <c r="M108" s="3"/>
      <c r="N108" s="3"/>
      <c r="O108" s="3"/>
      <c r="P108" s="3"/>
      <c r="Q108" s="3"/>
      <c r="R108" s="3"/>
      <c r="S108" s="3"/>
      <c r="T108" s="3"/>
      <c r="U108" s="3"/>
      <c r="V108" s="3"/>
      <c r="W108" s="3"/>
      <c r="X108" s="3"/>
      <c r="Y108" s="3"/>
      <c r="Z108" s="3"/>
      <c r="AA108" s="3"/>
      <c r="AB108" s="3"/>
      <c r="AC108" s="3"/>
      <c r="AD108" s="3"/>
      <c r="AE108" s="3"/>
      <c r="AF108" s="3"/>
      <c r="AG108" s="3"/>
      <c r="AH108" s="3"/>
    </row>
    <row r="109" spans="11:34">
      <c r="K109" s="3"/>
      <c r="L109" s="3"/>
      <c r="M109" s="3"/>
      <c r="N109" s="3"/>
      <c r="O109" s="3"/>
      <c r="P109" s="3"/>
      <c r="Q109" s="3"/>
      <c r="R109" s="3"/>
      <c r="S109" s="3"/>
      <c r="T109" s="3"/>
      <c r="U109" s="3"/>
      <c r="V109" s="3"/>
      <c r="W109" s="3"/>
      <c r="X109" s="3"/>
      <c r="Y109" s="3"/>
      <c r="Z109" s="3"/>
      <c r="AA109" s="3"/>
      <c r="AB109" s="3"/>
      <c r="AC109" s="3"/>
      <c r="AD109" s="3"/>
      <c r="AE109" s="3"/>
      <c r="AF109" s="3"/>
      <c r="AG109" s="3"/>
      <c r="AH109" s="3"/>
    </row>
    <row r="110" spans="11:34">
      <c r="K110" s="3"/>
      <c r="L110" s="3"/>
      <c r="M110" s="3"/>
      <c r="N110" s="3"/>
      <c r="O110" s="3"/>
      <c r="P110" s="3"/>
      <c r="Q110" s="3"/>
      <c r="R110" s="3"/>
      <c r="S110" s="3"/>
      <c r="T110" s="3"/>
      <c r="U110" s="3"/>
      <c r="V110" s="3"/>
      <c r="W110" s="3"/>
      <c r="X110" s="3"/>
      <c r="Y110" s="3"/>
      <c r="Z110" s="3"/>
      <c r="AA110" s="3"/>
      <c r="AB110" s="3"/>
      <c r="AC110" s="3"/>
      <c r="AD110" s="3"/>
      <c r="AE110" s="3"/>
      <c r="AF110" s="3"/>
      <c r="AG110" s="3"/>
      <c r="AH110" s="3"/>
    </row>
    <row r="111" spans="11:34">
      <c r="K111" s="3"/>
      <c r="L111" s="3"/>
      <c r="M111" s="3"/>
      <c r="N111" s="3"/>
      <c r="O111" s="3"/>
      <c r="P111" s="3"/>
      <c r="Q111" s="3"/>
      <c r="R111" s="3"/>
      <c r="S111" s="3"/>
      <c r="T111" s="3"/>
      <c r="U111" s="3"/>
      <c r="V111" s="3"/>
      <c r="W111" s="3"/>
      <c r="X111" s="3"/>
      <c r="Y111" s="3"/>
      <c r="Z111" s="3"/>
      <c r="AA111" s="3"/>
      <c r="AB111" s="3"/>
      <c r="AC111" s="3"/>
      <c r="AD111" s="3"/>
      <c r="AE111" s="3"/>
      <c r="AF111" s="3"/>
      <c r="AG111" s="3"/>
      <c r="AH111" s="3"/>
    </row>
    <row r="112" spans="11:34">
      <c r="K112" s="3"/>
      <c r="L112" s="3"/>
      <c r="M112" s="3"/>
      <c r="N112" s="3"/>
      <c r="O112" s="3"/>
      <c r="P112" s="3"/>
      <c r="Q112" s="3"/>
      <c r="R112" s="3"/>
      <c r="S112" s="3"/>
      <c r="T112" s="3"/>
      <c r="U112" s="3"/>
      <c r="V112" s="3"/>
      <c r="W112" s="3"/>
      <c r="X112" s="3"/>
      <c r="Y112" s="3"/>
      <c r="Z112" s="3"/>
      <c r="AA112" s="3"/>
      <c r="AB112" s="3"/>
      <c r="AC112" s="3"/>
      <c r="AD112" s="3"/>
      <c r="AE112" s="3"/>
      <c r="AF112" s="3"/>
      <c r="AG112" s="3"/>
      <c r="AH112" s="3"/>
    </row>
    <row r="113" spans="11:34">
      <c r="K113" s="3"/>
      <c r="L113" s="3"/>
      <c r="M113" s="3"/>
      <c r="N113" s="3"/>
      <c r="O113" s="3"/>
      <c r="P113" s="3"/>
      <c r="Q113" s="3"/>
      <c r="R113" s="3"/>
      <c r="S113" s="3"/>
      <c r="T113" s="3"/>
      <c r="U113" s="3"/>
      <c r="V113" s="3"/>
      <c r="W113" s="3"/>
      <c r="X113" s="3"/>
      <c r="Y113" s="3"/>
      <c r="Z113" s="3"/>
      <c r="AA113" s="3"/>
      <c r="AB113" s="3"/>
      <c r="AC113" s="3"/>
      <c r="AD113" s="3"/>
      <c r="AE113" s="3"/>
      <c r="AF113" s="3"/>
      <c r="AG113" s="3"/>
      <c r="AH113" s="3"/>
    </row>
    <row r="114" spans="11:34">
      <c r="K114" s="3"/>
      <c r="L114" s="3"/>
      <c r="M114" s="3"/>
      <c r="N114" s="3"/>
      <c r="O114" s="3"/>
      <c r="P114" s="3"/>
      <c r="Q114" s="3"/>
      <c r="R114" s="3"/>
      <c r="S114" s="3"/>
      <c r="T114" s="3"/>
      <c r="U114" s="3"/>
      <c r="V114" s="3"/>
      <c r="W114" s="3"/>
      <c r="X114" s="3"/>
      <c r="Y114" s="3"/>
      <c r="Z114" s="3"/>
      <c r="AA114" s="3"/>
      <c r="AB114" s="3"/>
      <c r="AC114" s="3"/>
      <c r="AD114" s="3"/>
      <c r="AE114" s="3"/>
      <c r="AF114" s="3"/>
      <c r="AG114" s="3"/>
      <c r="AH114" s="3"/>
    </row>
    <row r="115" spans="11:34">
      <c r="K115" s="3"/>
      <c r="L115" s="3"/>
      <c r="M115" s="3"/>
      <c r="N115" s="3"/>
      <c r="O115" s="3"/>
      <c r="P115" s="3"/>
      <c r="Q115" s="3"/>
      <c r="R115" s="3"/>
      <c r="S115" s="3"/>
      <c r="T115" s="3"/>
      <c r="U115" s="3"/>
      <c r="V115" s="3"/>
      <c r="W115" s="3"/>
      <c r="X115" s="3"/>
      <c r="Y115" s="3"/>
      <c r="Z115" s="3"/>
      <c r="AA115" s="3"/>
      <c r="AB115" s="3"/>
      <c r="AC115" s="3"/>
      <c r="AD115" s="3"/>
      <c r="AE115" s="3"/>
      <c r="AF115" s="3"/>
      <c r="AG115" s="3"/>
      <c r="AH115" s="3"/>
    </row>
    <row r="116" spans="11:34">
      <c r="K116" s="3"/>
      <c r="L116" s="3"/>
      <c r="M116" s="3"/>
      <c r="N116" s="3"/>
      <c r="O116" s="3"/>
      <c r="P116" s="3"/>
      <c r="Q116" s="3"/>
      <c r="R116" s="3"/>
      <c r="S116" s="3"/>
      <c r="T116" s="3"/>
      <c r="U116" s="3"/>
      <c r="V116" s="3"/>
      <c r="W116" s="3"/>
      <c r="X116" s="3"/>
      <c r="Y116" s="3"/>
      <c r="Z116" s="3"/>
      <c r="AA116" s="3"/>
      <c r="AB116" s="3"/>
      <c r="AC116" s="3"/>
      <c r="AD116" s="3"/>
      <c r="AE116" s="3"/>
      <c r="AF116" s="3"/>
      <c r="AG116" s="3"/>
      <c r="AH116" s="3"/>
    </row>
    <row r="117" spans="11:34">
      <c r="K117" s="3"/>
      <c r="L117" s="3"/>
      <c r="M117" s="3"/>
      <c r="N117" s="3"/>
      <c r="O117" s="3"/>
      <c r="P117" s="3"/>
      <c r="Q117" s="3"/>
      <c r="R117" s="3"/>
      <c r="S117" s="3"/>
      <c r="T117" s="3"/>
      <c r="U117" s="3"/>
      <c r="V117" s="3"/>
      <c r="W117" s="3"/>
      <c r="X117" s="3"/>
      <c r="Y117" s="3"/>
      <c r="Z117" s="3"/>
      <c r="AA117" s="3"/>
      <c r="AB117" s="3"/>
      <c r="AC117" s="3"/>
      <c r="AD117" s="3"/>
      <c r="AE117" s="3"/>
      <c r="AF117" s="3"/>
      <c r="AG117" s="3"/>
      <c r="AH117" s="3"/>
    </row>
    <row r="118" spans="11:34">
      <c r="K118" s="3"/>
      <c r="L118" s="3"/>
      <c r="M118" s="3"/>
      <c r="N118" s="3"/>
      <c r="O118" s="3"/>
      <c r="P118" s="3"/>
      <c r="Q118" s="3"/>
      <c r="R118" s="3"/>
      <c r="S118" s="3"/>
      <c r="T118" s="3"/>
      <c r="U118" s="3"/>
      <c r="V118" s="3"/>
      <c r="W118" s="3"/>
      <c r="X118" s="3"/>
      <c r="Y118" s="3"/>
      <c r="Z118" s="3"/>
      <c r="AA118" s="3"/>
      <c r="AB118" s="3"/>
      <c r="AC118" s="3"/>
      <c r="AD118" s="3"/>
      <c r="AE118" s="3"/>
      <c r="AF118" s="3"/>
      <c r="AG118" s="3"/>
      <c r="AH118" s="3"/>
    </row>
    <row r="119" spans="11:34">
      <c r="K119" s="3"/>
      <c r="L119" s="3"/>
      <c r="M119" s="3"/>
      <c r="N119" s="3"/>
      <c r="O119" s="3"/>
      <c r="P119" s="3"/>
      <c r="Q119" s="3"/>
      <c r="R119" s="3"/>
      <c r="S119" s="3"/>
      <c r="T119" s="3"/>
      <c r="U119" s="3"/>
      <c r="V119" s="3"/>
      <c r="W119" s="3"/>
      <c r="X119" s="3"/>
      <c r="Y119" s="3"/>
      <c r="Z119" s="3"/>
      <c r="AA119" s="3"/>
      <c r="AB119" s="3"/>
      <c r="AC119" s="3"/>
      <c r="AD119" s="3"/>
      <c r="AE119" s="3"/>
      <c r="AF119" s="3"/>
      <c r="AG119" s="3"/>
      <c r="AH119" s="3"/>
    </row>
    <row r="120" spans="11:34">
      <c r="K120" s="3"/>
      <c r="L120" s="3"/>
      <c r="M120" s="3"/>
      <c r="N120" s="3"/>
      <c r="O120" s="3"/>
      <c r="P120" s="3"/>
      <c r="Q120" s="3"/>
      <c r="R120" s="3"/>
      <c r="S120" s="3"/>
      <c r="T120" s="3"/>
      <c r="U120" s="3"/>
      <c r="V120" s="3"/>
      <c r="W120" s="3"/>
      <c r="X120" s="3"/>
      <c r="Y120" s="3"/>
      <c r="Z120" s="3"/>
      <c r="AA120" s="3"/>
      <c r="AB120" s="3"/>
      <c r="AC120" s="3"/>
      <c r="AD120" s="3"/>
      <c r="AE120" s="3"/>
      <c r="AF120" s="3"/>
      <c r="AG120" s="3"/>
      <c r="AH120" s="3"/>
    </row>
    <row r="121" spans="11:34">
      <c r="K121" s="3"/>
      <c r="L121" s="3"/>
      <c r="M121" s="3"/>
      <c r="N121" s="3"/>
      <c r="O121" s="3"/>
      <c r="P121" s="3"/>
      <c r="Q121" s="3"/>
      <c r="R121" s="3"/>
      <c r="S121" s="3"/>
      <c r="T121" s="3"/>
      <c r="U121" s="3"/>
      <c r="V121" s="3"/>
      <c r="W121" s="3"/>
      <c r="X121" s="3"/>
      <c r="Y121" s="3"/>
      <c r="Z121" s="3"/>
      <c r="AA121" s="3"/>
      <c r="AB121" s="3"/>
      <c r="AC121" s="3"/>
      <c r="AD121" s="3"/>
      <c r="AE121" s="3"/>
      <c r="AF121" s="3"/>
      <c r="AG121" s="3"/>
      <c r="AH121" s="3"/>
    </row>
    <row r="122" spans="11:34">
      <c r="K122" s="3"/>
      <c r="L122" s="3"/>
      <c r="M122" s="3"/>
      <c r="N122" s="3"/>
      <c r="O122" s="3"/>
      <c r="P122" s="3"/>
      <c r="Q122" s="3"/>
      <c r="R122" s="3"/>
      <c r="S122" s="3"/>
      <c r="T122" s="3"/>
      <c r="U122" s="3"/>
      <c r="V122" s="3"/>
      <c r="W122" s="3"/>
      <c r="X122" s="3"/>
      <c r="Y122" s="3"/>
      <c r="Z122" s="3"/>
      <c r="AA122" s="3"/>
      <c r="AB122" s="3"/>
      <c r="AC122" s="3"/>
      <c r="AD122" s="3"/>
      <c r="AE122" s="3"/>
      <c r="AF122" s="3"/>
      <c r="AG122" s="3"/>
      <c r="AH122" s="3"/>
    </row>
    <row r="123" spans="11:34">
      <c r="K123" s="3"/>
      <c r="L123" s="3"/>
      <c r="M123" s="3"/>
      <c r="N123" s="3"/>
      <c r="O123" s="3"/>
      <c r="P123" s="3"/>
      <c r="Q123" s="3"/>
      <c r="R123" s="3"/>
      <c r="S123" s="3"/>
      <c r="T123" s="3"/>
      <c r="U123" s="3"/>
      <c r="V123" s="3"/>
      <c r="W123" s="3"/>
      <c r="X123" s="3"/>
      <c r="Y123" s="3"/>
      <c r="Z123" s="3"/>
      <c r="AA123" s="3"/>
      <c r="AB123" s="3"/>
      <c r="AC123" s="3"/>
      <c r="AD123" s="3"/>
      <c r="AE123" s="3"/>
      <c r="AF123" s="3"/>
      <c r="AG123" s="3"/>
      <c r="AH123" s="3"/>
    </row>
    <row r="124" spans="11:34">
      <c r="K124" s="3"/>
      <c r="L124" s="3"/>
      <c r="M124" s="3"/>
      <c r="N124" s="3"/>
      <c r="O124" s="3"/>
      <c r="P124" s="3"/>
      <c r="Q124" s="3"/>
      <c r="R124" s="3"/>
      <c r="S124" s="3"/>
      <c r="T124" s="3"/>
      <c r="U124" s="3"/>
      <c r="V124" s="3"/>
      <c r="W124" s="3"/>
      <c r="X124" s="3"/>
      <c r="Y124" s="3"/>
      <c r="Z124" s="3"/>
      <c r="AA124" s="3"/>
      <c r="AB124" s="3"/>
      <c r="AC124" s="3"/>
      <c r="AD124" s="3"/>
      <c r="AE124" s="3"/>
      <c r="AF124" s="3"/>
      <c r="AG124" s="3"/>
      <c r="AH124" s="3"/>
    </row>
    <row r="125" spans="11:34">
      <c r="K125" s="3"/>
      <c r="L125" s="3"/>
      <c r="M125" s="3"/>
      <c r="N125" s="3"/>
      <c r="O125" s="3"/>
      <c r="P125" s="3"/>
      <c r="Q125" s="3"/>
      <c r="R125" s="3"/>
      <c r="S125" s="3"/>
      <c r="T125" s="3"/>
      <c r="U125" s="3"/>
      <c r="V125" s="3"/>
      <c r="W125" s="3"/>
      <c r="X125" s="3"/>
      <c r="Y125" s="3"/>
      <c r="Z125" s="3"/>
      <c r="AA125" s="3"/>
      <c r="AB125" s="3"/>
      <c r="AC125" s="3"/>
      <c r="AD125" s="3"/>
      <c r="AE125" s="3"/>
      <c r="AF125" s="3"/>
      <c r="AG125" s="3"/>
      <c r="AH125" s="3"/>
    </row>
    <row r="126" spans="11:34">
      <c r="K126" s="3"/>
      <c r="L126" s="3"/>
      <c r="M126" s="3"/>
      <c r="N126" s="3"/>
      <c r="O126" s="3"/>
      <c r="P126" s="3"/>
      <c r="Q126" s="3"/>
      <c r="R126" s="3"/>
      <c r="S126" s="3"/>
      <c r="T126" s="3"/>
      <c r="U126" s="3"/>
      <c r="V126" s="3"/>
      <c r="W126" s="3"/>
      <c r="X126" s="3"/>
      <c r="Y126" s="3"/>
      <c r="Z126" s="3"/>
      <c r="AA126" s="3"/>
      <c r="AB126" s="3"/>
      <c r="AC126" s="3"/>
      <c r="AD126" s="3"/>
      <c r="AE126" s="3"/>
      <c r="AF126" s="3"/>
      <c r="AG126" s="3"/>
      <c r="AH126" s="3"/>
    </row>
    <row r="127" spans="11:34">
      <c r="K127" s="3"/>
      <c r="L127" s="3"/>
      <c r="M127" s="3"/>
      <c r="N127" s="3"/>
      <c r="O127" s="3"/>
      <c r="P127" s="3"/>
      <c r="Q127" s="3"/>
      <c r="R127" s="3"/>
      <c r="S127" s="3"/>
      <c r="T127" s="3"/>
      <c r="U127" s="3"/>
      <c r="V127" s="3"/>
      <c r="W127" s="3"/>
      <c r="X127" s="3"/>
      <c r="Y127" s="3"/>
      <c r="Z127" s="3"/>
      <c r="AA127" s="3"/>
      <c r="AB127" s="3"/>
      <c r="AC127" s="3"/>
      <c r="AD127" s="3"/>
      <c r="AE127" s="3"/>
      <c r="AF127" s="3"/>
      <c r="AG127" s="3"/>
      <c r="AH127" s="3"/>
    </row>
    <row r="128" spans="11:34">
      <c r="K128" s="3"/>
      <c r="L128" s="3"/>
      <c r="M128" s="3"/>
      <c r="N128" s="3"/>
      <c r="O128" s="3"/>
      <c r="P128" s="3"/>
      <c r="Q128" s="3"/>
      <c r="R128" s="3"/>
      <c r="S128" s="3"/>
      <c r="T128" s="3"/>
      <c r="U128" s="3"/>
      <c r="V128" s="3"/>
      <c r="W128" s="3"/>
      <c r="X128" s="3"/>
      <c r="Y128" s="3"/>
      <c r="Z128" s="3"/>
      <c r="AA128" s="3"/>
      <c r="AB128" s="3"/>
      <c r="AC128" s="3"/>
      <c r="AD128" s="3"/>
      <c r="AE128" s="3"/>
      <c r="AF128" s="3"/>
      <c r="AG128" s="3"/>
      <c r="AH128" s="3"/>
    </row>
    <row r="129" spans="11:34">
      <c r="K129" s="3"/>
      <c r="L129" s="3"/>
      <c r="M129" s="3"/>
      <c r="N129" s="3"/>
      <c r="O129" s="3"/>
      <c r="P129" s="3"/>
      <c r="Q129" s="3"/>
      <c r="R129" s="3"/>
      <c r="S129" s="3"/>
      <c r="T129" s="3"/>
      <c r="U129" s="3"/>
      <c r="V129" s="3"/>
      <c r="W129" s="3"/>
      <c r="X129" s="3"/>
      <c r="Y129" s="3"/>
      <c r="Z129" s="3"/>
      <c r="AA129" s="3"/>
      <c r="AB129" s="3"/>
      <c r="AC129" s="3"/>
      <c r="AD129" s="3"/>
      <c r="AE129" s="3"/>
      <c r="AF129" s="3"/>
      <c r="AG129" s="3"/>
      <c r="AH129" s="3"/>
    </row>
    <row r="130" spans="11:34">
      <c r="K130" s="3"/>
      <c r="L130" s="3"/>
      <c r="M130" s="3"/>
      <c r="N130" s="3"/>
      <c r="O130" s="3"/>
      <c r="P130" s="3"/>
      <c r="Q130" s="3"/>
      <c r="R130" s="3"/>
      <c r="S130" s="3"/>
      <c r="T130" s="3"/>
      <c r="U130" s="3"/>
      <c r="V130" s="3"/>
      <c r="W130" s="3"/>
      <c r="X130" s="3"/>
      <c r="Y130" s="3"/>
      <c r="Z130" s="3"/>
      <c r="AA130" s="3"/>
      <c r="AB130" s="3"/>
      <c r="AC130" s="3"/>
      <c r="AD130" s="3"/>
      <c r="AE130" s="3"/>
      <c r="AF130" s="3"/>
      <c r="AG130" s="3"/>
      <c r="AH130" s="3"/>
    </row>
    <row r="131" spans="11:34">
      <c r="K131" s="3"/>
      <c r="L131" s="3"/>
      <c r="M131" s="3"/>
      <c r="N131" s="3"/>
      <c r="O131" s="3"/>
      <c r="P131" s="3"/>
      <c r="Q131" s="3"/>
      <c r="R131" s="3"/>
      <c r="S131" s="3"/>
      <c r="T131" s="3"/>
      <c r="U131" s="3"/>
      <c r="V131" s="3"/>
      <c r="W131" s="3"/>
      <c r="X131" s="3"/>
      <c r="Y131" s="3"/>
      <c r="Z131" s="3"/>
      <c r="AA131" s="3"/>
      <c r="AB131" s="3"/>
      <c r="AC131" s="3"/>
      <c r="AD131" s="3"/>
      <c r="AE131" s="3"/>
      <c r="AF131" s="3"/>
      <c r="AG131" s="3"/>
      <c r="AH131" s="3"/>
    </row>
    <row r="132" spans="11:34">
      <c r="K132" s="3"/>
      <c r="L132" s="3"/>
      <c r="M132" s="3"/>
      <c r="N132" s="3"/>
      <c r="O132" s="3"/>
      <c r="P132" s="3"/>
      <c r="Q132" s="3"/>
      <c r="R132" s="3"/>
      <c r="S132" s="3"/>
      <c r="T132" s="3"/>
      <c r="U132" s="3"/>
      <c r="V132" s="3"/>
      <c r="W132" s="3"/>
      <c r="X132" s="3"/>
      <c r="Y132" s="3"/>
      <c r="Z132" s="3"/>
      <c r="AA132" s="3"/>
      <c r="AB132" s="3"/>
      <c r="AC132" s="3"/>
      <c r="AD132" s="3"/>
      <c r="AE132" s="3"/>
      <c r="AF132" s="3"/>
      <c r="AG132" s="3"/>
      <c r="AH132" s="3"/>
    </row>
    <row r="133" spans="11:34">
      <c r="K133" s="3"/>
      <c r="L133" s="3"/>
      <c r="M133" s="3"/>
      <c r="N133" s="3"/>
      <c r="O133" s="3"/>
      <c r="P133" s="3"/>
      <c r="Q133" s="3"/>
      <c r="R133" s="3"/>
      <c r="S133" s="3"/>
      <c r="T133" s="3"/>
      <c r="U133" s="3"/>
      <c r="V133" s="3"/>
      <c r="W133" s="3"/>
      <c r="X133" s="3"/>
      <c r="Y133" s="3"/>
      <c r="Z133" s="3"/>
      <c r="AA133" s="3"/>
      <c r="AB133" s="3"/>
      <c r="AC133" s="3"/>
      <c r="AD133" s="3"/>
      <c r="AE133" s="3"/>
      <c r="AF133" s="3"/>
      <c r="AG133" s="3"/>
      <c r="AH133" s="3"/>
    </row>
    <row r="134" spans="11:34">
      <c r="K134" s="3"/>
      <c r="L134" s="3"/>
      <c r="M134" s="3"/>
      <c r="N134" s="3"/>
      <c r="O134" s="3"/>
      <c r="P134" s="3"/>
      <c r="Q134" s="3"/>
      <c r="R134" s="3"/>
      <c r="S134" s="3"/>
      <c r="T134" s="3"/>
      <c r="U134" s="3"/>
      <c r="V134" s="3"/>
      <c r="W134" s="3"/>
      <c r="X134" s="3"/>
      <c r="Y134" s="3"/>
      <c r="Z134" s="3"/>
      <c r="AA134" s="3"/>
      <c r="AB134" s="3"/>
      <c r="AC134" s="3"/>
      <c r="AD134" s="3"/>
      <c r="AE134" s="3"/>
      <c r="AF134" s="3"/>
      <c r="AG134" s="3"/>
      <c r="AH134" s="3"/>
    </row>
    <row r="135" spans="11:34">
      <c r="K135" s="3"/>
      <c r="L135" s="3"/>
      <c r="M135" s="3"/>
      <c r="N135" s="3"/>
      <c r="O135" s="3"/>
      <c r="P135" s="3"/>
      <c r="Q135" s="3"/>
      <c r="R135" s="3"/>
      <c r="S135" s="3"/>
      <c r="T135" s="3"/>
      <c r="U135" s="3"/>
      <c r="V135" s="3"/>
      <c r="W135" s="3"/>
      <c r="X135" s="3"/>
      <c r="Y135" s="3"/>
      <c r="Z135" s="3"/>
      <c r="AA135" s="3"/>
      <c r="AB135" s="3"/>
      <c r="AC135" s="3"/>
      <c r="AD135" s="3"/>
      <c r="AE135" s="3"/>
      <c r="AF135" s="3"/>
      <c r="AG135" s="3"/>
      <c r="AH135" s="3"/>
    </row>
    <row r="136" spans="11:34">
      <c r="K136" s="3"/>
      <c r="L136" s="3"/>
      <c r="M136" s="3"/>
      <c r="N136" s="3"/>
      <c r="O136" s="3"/>
      <c r="P136" s="3"/>
      <c r="Q136" s="3"/>
      <c r="R136" s="3"/>
      <c r="S136" s="3"/>
      <c r="T136" s="3"/>
      <c r="U136" s="3"/>
      <c r="V136" s="3"/>
      <c r="W136" s="3"/>
      <c r="X136" s="3"/>
      <c r="Y136" s="3"/>
      <c r="Z136" s="3"/>
      <c r="AA136" s="3"/>
      <c r="AB136" s="3"/>
      <c r="AC136" s="3"/>
      <c r="AD136" s="3"/>
      <c r="AE136" s="3"/>
      <c r="AF136" s="3"/>
      <c r="AG136" s="3"/>
      <c r="AH136" s="3"/>
    </row>
    <row r="137" spans="11:34">
      <c r="K137" s="3"/>
      <c r="L137" s="3"/>
      <c r="M137" s="3"/>
      <c r="N137" s="3"/>
      <c r="O137" s="3"/>
      <c r="P137" s="3"/>
      <c r="Q137" s="3"/>
      <c r="R137" s="3"/>
      <c r="S137" s="3"/>
      <c r="T137" s="3"/>
      <c r="U137" s="3"/>
      <c r="V137" s="3"/>
      <c r="W137" s="3"/>
      <c r="X137" s="3"/>
      <c r="Y137" s="3"/>
      <c r="Z137" s="3"/>
      <c r="AA137" s="3"/>
      <c r="AB137" s="3"/>
      <c r="AC137" s="3"/>
      <c r="AD137" s="3"/>
      <c r="AE137" s="3"/>
      <c r="AF137" s="3"/>
      <c r="AG137" s="3"/>
      <c r="AH137" s="3"/>
    </row>
    <row r="138" spans="11:34">
      <c r="K138" s="3"/>
      <c r="L138" s="3"/>
      <c r="M138" s="3"/>
      <c r="N138" s="3"/>
      <c r="O138" s="3"/>
      <c r="P138" s="3"/>
      <c r="Q138" s="3"/>
      <c r="R138" s="3"/>
      <c r="S138" s="3"/>
      <c r="T138" s="3"/>
      <c r="U138" s="3"/>
      <c r="V138" s="3"/>
      <c r="W138" s="3"/>
      <c r="X138" s="3"/>
      <c r="Y138" s="3"/>
      <c r="Z138" s="3"/>
      <c r="AA138" s="3"/>
      <c r="AB138" s="3"/>
      <c r="AC138" s="3"/>
      <c r="AD138" s="3"/>
      <c r="AE138" s="3"/>
      <c r="AF138" s="3"/>
      <c r="AG138" s="3"/>
      <c r="AH138" s="3"/>
    </row>
    <row r="139" spans="11:34">
      <c r="K139" s="3"/>
      <c r="L139" s="3"/>
      <c r="M139" s="3"/>
      <c r="N139" s="3"/>
      <c r="O139" s="3"/>
      <c r="P139" s="3"/>
      <c r="Q139" s="3"/>
      <c r="R139" s="3"/>
      <c r="S139" s="3"/>
      <c r="T139" s="3"/>
      <c r="U139" s="3"/>
      <c r="V139" s="3"/>
      <c r="W139" s="3"/>
      <c r="X139" s="3"/>
      <c r="Y139" s="3"/>
      <c r="Z139" s="3"/>
      <c r="AA139" s="3"/>
      <c r="AB139" s="3"/>
      <c r="AC139" s="3"/>
      <c r="AD139" s="3"/>
      <c r="AE139" s="3"/>
      <c r="AF139" s="3"/>
      <c r="AG139" s="3"/>
      <c r="AH139" s="3"/>
    </row>
    <row r="140" spans="11:34">
      <c r="K140" s="3"/>
      <c r="L140" s="3"/>
      <c r="M140" s="3"/>
      <c r="N140" s="3"/>
      <c r="O140" s="3"/>
      <c r="P140" s="3"/>
      <c r="Q140" s="3"/>
      <c r="R140" s="3"/>
      <c r="S140" s="3"/>
      <c r="T140" s="3"/>
      <c r="U140" s="3"/>
      <c r="V140" s="3"/>
      <c r="W140" s="3"/>
      <c r="X140" s="3"/>
      <c r="Y140" s="3"/>
      <c r="Z140" s="3"/>
      <c r="AA140" s="3"/>
      <c r="AB140" s="3"/>
      <c r="AC140" s="3"/>
      <c r="AD140" s="3"/>
      <c r="AE140" s="3"/>
      <c r="AF140" s="3"/>
      <c r="AG140" s="3"/>
      <c r="AH140" s="3"/>
    </row>
    <row r="141" spans="11:34">
      <c r="K141" s="3"/>
      <c r="L141" s="3"/>
      <c r="M141" s="3"/>
      <c r="N141" s="3"/>
      <c r="O141" s="3"/>
      <c r="P141" s="3"/>
      <c r="Q141" s="3"/>
      <c r="R141" s="3"/>
      <c r="S141" s="3"/>
      <c r="T141" s="3"/>
      <c r="U141" s="3"/>
      <c r="V141" s="3"/>
      <c r="W141" s="3"/>
      <c r="X141" s="3"/>
      <c r="Y141" s="3"/>
      <c r="Z141" s="3"/>
      <c r="AA141" s="3"/>
      <c r="AB141" s="3"/>
      <c r="AC141" s="3"/>
      <c r="AD141" s="3"/>
      <c r="AE141" s="3"/>
      <c r="AF141" s="3"/>
      <c r="AG141" s="3"/>
      <c r="AH141" s="3"/>
    </row>
    <row r="142" spans="11:34">
      <c r="K142" s="3"/>
      <c r="L142" s="3"/>
      <c r="M142" s="3"/>
      <c r="N142" s="3"/>
      <c r="O142" s="3"/>
      <c r="P142" s="3"/>
      <c r="Q142" s="3"/>
      <c r="R142" s="3"/>
      <c r="S142" s="3"/>
      <c r="T142" s="3"/>
      <c r="U142" s="3"/>
      <c r="V142" s="3"/>
      <c r="W142" s="3"/>
      <c r="X142" s="3"/>
      <c r="Y142" s="3"/>
      <c r="Z142" s="3"/>
      <c r="AA142" s="3"/>
      <c r="AB142" s="3"/>
      <c r="AC142" s="3"/>
      <c r="AD142" s="3"/>
      <c r="AE142" s="3"/>
      <c r="AF142" s="3"/>
      <c r="AG142" s="3"/>
      <c r="AH142" s="3"/>
    </row>
    <row r="143" spans="11:34">
      <c r="K143" s="3"/>
      <c r="L143" s="3"/>
      <c r="M143" s="3"/>
      <c r="N143" s="3"/>
      <c r="O143" s="3"/>
      <c r="P143" s="3"/>
      <c r="Q143" s="3"/>
      <c r="R143" s="3"/>
      <c r="S143" s="3"/>
      <c r="T143" s="3"/>
      <c r="U143" s="3"/>
      <c r="V143" s="3"/>
      <c r="W143" s="3"/>
      <c r="X143" s="3"/>
      <c r="Y143" s="3"/>
      <c r="Z143" s="3"/>
      <c r="AA143" s="3"/>
      <c r="AB143" s="3"/>
      <c r="AC143" s="3"/>
      <c r="AD143" s="3"/>
      <c r="AE143" s="3"/>
      <c r="AF143" s="3"/>
      <c r="AG143" s="3"/>
      <c r="AH143" s="3"/>
    </row>
    <row r="144" spans="11:34">
      <c r="K144" s="3"/>
      <c r="L144" s="3"/>
      <c r="M144" s="3"/>
      <c r="N144" s="3"/>
      <c r="O144" s="3"/>
      <c r="P144" s="3"/>
      <c r="Q144" s="3"/>
      <c r="R144" s="3"/>
      <c r="S144" s="3"/>
      <c r="T144" s="3"/>
      <c r="U144" s="3"/>
      <c r="V144" s="3"/>
      <c r="W144" s="3"/>
      <c r="X144" s="3"/>
      <c r="Y144" s="3"/>
      <c r="Z144" s="3"/>
      <c r="AA144" s="3"/>
      <c r="AB144" s="3"/>
      <c r="AC144" s="3"/>
      <c r="AD144" s="3"/>
      <c r="AE144" s="3"/>
      <c r="AF144" s="3"/>
      <c r="AG144" s="3"/>
      <c r="AH144" s="3"/>
    </row>
    <row r="145" spans="11:34">
      <c r="K145" s="3"/>
      <c r="L145" s="3"/>
      <c r="M145" s="3"/>
      <c r="N145" s="3"/>
      <c r="O145" s="3"/>
      <c r="P145" s="3"/>
      <c r="Q145" s="3"/>
      <c r="R145" s="3"/>
      <c r="S145" s="3"/>
      <c r="T145" s="3"/>
      <c r="U145" s="3"/>
      <c r="V145" s="3"/>
      <c r="W145" s="3"/>
      <c r="X145" s="3"/>
      <c r="Y145" s="3"/>
      <c r="Z145" s="3"/>
      <c r="AA145" s="3"/>
      <c r="AB145" s="3"/>
      <c r="AC145" s="3"/>
      <c r="AD145" s="3"/>
      <c r="AE145" s="3"/>
      <c r="AF145" s="3"/>
      <c r="AG145" s="3"/>
      <c r="AH145" s="3"/>
    </row>
    <row r="146" spans="11:34">
      <c r="K146" s="3"/>
      <c r="L146" s="3"/>
      <c r="M146" s="3"/>
      <c r="N146" s="3"/>
      <c r="O146" s="3"/>
      <c r="P146" s="3"/>
      <c r="Q146" s="3"/>
      <c r="R146" s="3"/>
      <c r="S146" s="3"/>
      <c r="T146" s="3"/>
      <c r="U146" s="3"/>
      <c r="V146" s="3"/>
      <c r="W146" s="3"/>
      <c r="X146" s="3"/>
      <c r="Y146" s="3"/>
      <c r="Z146" s="3"/>
      <c r="AA146" s="3"/>
      <c r="AB146" s="3"/>
      <c r="AC146" s="3"/>
      <c r="AD146" s="3"/>
      <c r="AE146" s="3"/>
      <c r="AF146" s="3"/>
      <c r="AG146" s="3"/>
      <c r="AH146" s="3"/>
    </row>
    <row r="147" spans="11:34">
      <c r="K147" s="3"/>
      <c r="L147" s="3"/>
      <c r="M147" s="3"/>
      <c r="N147" s="3"/>
      <c r="O147" s="3"/>
      <c r="P147" s="3"/>
      <c r="Q147" s="3"/>
      <c r="R147" s="3"/>
      <c r="S147" s="3"/>
      <c r="T147" s="3"/>
      <c r="U147" s="3"/>
      <c r="V147" s="3"/>
      <c r="W147" s="3"/>
      <c r="X147" s="3"/>
      <c r="Y147" s="3"/>
      <c r="Z147" s="3"/>
      <c r="AA147" s="3"/>
      <c r="AB147" s="3"/>
      <c r="AC147" s="3"/>
      <c r="AD147" s="3"/>
      <c r="AE147" s="3"/>
      <c r="AF147" s="3"/>
      <c r="AG147" s="3"/>
      <c r="AH147" s="3"/>
    </row>
    <row r="148" spans="11:34">
      <c r="K148" s="3"/>
      <c r="L148" s="3"/>
      <c r="M148" s="3"/>
      <c r="N148" s="3"/>
      <c r="O148" s="3"/>
      <c r="P148" s="3"/>
      <c r="Q148" s="3"/>
      <c r="R148" s="3"/>
      <c r="S148" s="3"/>
      <c r="T148" s="3"/>
      <c r="U148" s="3"/>
      <c r="V148" s="3"/>
      <c r="W148" s="3"/>
      <c r="X148" s="3"/>
      <c r="Y148" s="3"/>
      <c r="Z148" s="3"/>
      <c r="AA148" s="3"/>
      <c r="AB148" s="3"/>
      <c r="AC148" s="3"/>
      <c r="AD148" s="3"/>
      <c r="AE148" s="3"/>
      <c r="AF148" s="3"/>
      <c r="AG148" s="3"/>
      <c r="AH148" s="3"/>
    </row>
    <row r="149" spans="11:34">
      <c r="K149" s="3"/>
      <c r="L149" s="3"/>
      <c r="M149" s="3"/>
      <c r="N149" s="3"/>
      <c r="O149" s="3"/>
      <c r="P149" s="3"/>
      <c r="Q149" s="3"/>
      <c r="R149" s="3"/>
      <c r="S149" s="3"/>
      <c r="T149" s="3"/>
      <c r="U149" s="3"/>
      <c r="V149" s="3"/>
      <c r="W149" s="3"/>
      <c r="X149" s="3"/>
      <c r="Y149" s="3"/>
      <c r="Z149" s="3"/>
      <c r="AA149" s="3"/>
      <c r="AB149" s="3"/>
      <c r="AC149" s="3"/>
      <c r="AD149" s="3"/>
      <c r="AE149" s="3"/>
      <c r="AF149" s="3"/>
      <c r="AG149" s="3"/>
      <c r="AH149" s="3"/>
    </row>
    <row r="150" spans="11:34">
      <c r="K150" s="3"/>
      <c r="L150" s="3"/>
      <c r="M150" s="3"/>
      <c r="N150" s="3"/>
      <c r="O150" s="3"/>
      <c r="P150" s="3"/>
      <c r="Q150" s="3"/>
      <c r="R150" s="3"/>
      <c r="S150" s="3"/>
      <c r="T150" s="3"/>
      <c r="U150" s="3"/>
      <c r="V150" s="3"/>
      <c r="W150" s="3"/>
      <c r="X150" s="3"/>
      <c r="Y150" s="3"/>
      <c r="Z150" s="3"/>
      <c r="AA150" s="3"/>
      <c r="AB150" s="3"/>
      <c r="AC150" s="3"/>
      <c r="AD150" s="3"/>
      <c r="AE150" s="3"/>
      <c r="AF150" s="3"/>
      <c r="AG150" s="3"/>
      <c r="AH150" s="3"/>
    </row>
    <row r="151" spans="11:34">
      <c r="K151" s="3"/>
      <c r="L151" s="3"/>
      <c r="M151" s="3"/>
      <c r="N151" s="3"/>
      <c r="O151" s="3"/>
      <c r="P151" s="3"/>
      <c r="Q151" s="3"/>
      <c r="R151" s="3"/>
      <c r="S151" s="3"/>
      <c r="T151" s="3"/>
      <c r="U151" s="3"/>
      <c r="V151" s="3"/>
      <c r="W151" s="3"/>
      <c r="X151" s="3"/>
      <c r="Y151" s="3"/>
      <c r="Z151" s="3"/>
      <c r="AA151" s="3"/>
      <c r="AB151" s="3"/>
      <c r="AC151" s="3"/>
      <c r="AD151" s="3"/>
      <c r="AE151" s="3"/>
      <c r="AF151" s="3"/>
      <c r="AG151" s="3"/>
      <c r="AH151" s="3"/>
    </row>
    <row r="152" spans="11:34">
      <c r="K152" s="3"/>
      <c r="L152" s="3"/>
      <c r="M152" s="3"/>
      <c r="N152" s="3"/>
      <c r="O152" s="3"/>
      <c r="P152" s="3"/>
      <c r="Q152" s="3"/>
      <c r="R152" s="3"/>
      <c r="S152" s="3"/>
      <c r="T152" s="3"/>
      <c r="U152" s="3"/>
      <c r="V152" s="3"/>
      <c r="W152" s="3"/>
      <c r="X152" s="3"/>
      <c r="Y152" s="3"/>
      <c r="Z152" s="3"/>
      <c r="AA152" s="3"/>
      <c r="AB152" s="3"/>
      <c r="AC152" s="3"/>
      <c r="AD152" s="3"/>
      <c r="AE152" s="3"/>
      <c r="AF152" s="3"/>
      <c r="AG152" s="3"/>
      <c r="AH152" s="3"/>
    </row>
    <row r="153" spans="11:34">
      <c r="K153" s="3"/>
      <c r="L153" s="3"/>
      <c r="M153" s="3"/>
      <c r="N153" s="3"/>
      <c r="O153" s="3"/>
      <c r="P153" s="3"/>
      <c r="Q153" s="3"/>
      <c r="R153" s="3"/>
      <c r="S153" s="3"/>
      <c r="T153" s="3"/>
      <c r="U153" s="3"/>
      <c r="V153" s="3"/>
      <c r="W153" s="3"/>
      <c r="X153" s="3"/>
      <c r="Y153" s="3"/>
      <c r="Z153" s="3"/>
      <c r="AA153" s="3"/>
      <c r="AB153" s="3"/>
      <c r="AC153" s="3"/>
      <c r="AD153" s="3"/>
      <c r="AE153" s="3"/>
      <c r="AF153" s="3"/>
      <c r="AG153" s="3"/>
      <c r="AH153" s="3"/>
    </row>
    <row r="154" spans="11:34">
      <c r="K154" s="3"/>
      <c r="L154" s="3"/>
      <c r="M154" s="3"/>
      <c r="N154" s="3"/>
      <c r="O154" s="3"/>
      <c r="P154" s="3"/>
      <c r="Q154" s="3"/>
      <c r="R154" s="3"/>
      <c r="S154" s="3"/>
      <c r="T154" s="3"/>
      <c r="U154" s="3"/>
      <c r="V154" s="3"/>
      <c r="W154" s="3"/>
      <c r="X154" s="3"/>
      <c r="Y154" s="3"/>
      <c r="Z154" s="3"/>
      <c r="AA154" s="3"/>
      <c r="AB154" s="3"/>
      <c r="AC154" s="3"/>
      <c r="AD154" s="3"/>
      <c r="AE154" s="3"/>
      <c r="AF154" s="3"/>
      <c r="AG154" s="3"/>
      <c r="AH154" s="3"/>
    </row>
    <row r="155" spans="11:34">
      <c r="K155" s="3"/>
      <c r="L155" s="3"/>
      <c r="M155" s="3"/>
      <c r="N155" s="3"/>
      <c r="O155" s="3"/>
      <c r="P155" s="3"/>
      <c r="Q155" s="3"/>
      <c r="R155" s="3"/>
      <c r="S155" s="3"/>
      <c r="T155" s="3"/>
      <c r="U155" s="3"/>
      <c r="V155" s="3"/>
      <c r="W155" s="3"/>
      <c r="X155" s="3"/>
      <c r="Y155" s="3"/>
      <c r="Z155" s="3"/>
      <c r="AA155" s="3"/>
      <c r="AB155" s="3"/>
      <c r="AC155" s="3"/>
      <c r="AD155" s="3"/>
      <c r="AE155" s="3"/>
      <c r="AF155" s="3"/>
      <c r="AG155" s="3"/>
      <c r="AH155" s="3"/>
    </row>
    <row r="156" spans="11:34">
      <c r="K156" s="3"/>
      <c r="L156" s="3"/>
      <c r="M156" s="3"/>
      <c r="N156" s="3"/>
      <c r="O156" s="3"/>
      <c r="P156" s="3"/>
      <c r="Q156" s="3"/>
      <c r="R156" s="3"/>
      <c r="S156" s="3"/>
      <c r="T156" s="3"/>
      <c r="U156" s="3"/>
      <c r="V156" s="3"/>
      <c r="W156" s="3"/>
      <c r="X156" s="3"/>
      <c r="Y156" s="3"/>
      <c r="Z156" s="3"/>
      <c r="AA156" s="3"/>
      <c r="AB156" s="3"/>
      <c r="AC156" s="3"/>
      <c r="AD156" s="3"/>
      <c r="AE156" s="3"/>
      <c r="AF156" s="3"/>
      <c r="AG156" s="3"/>
      <c r="AH156" s="3"/>
    </row>
    <row r="157" spans="11:34">
      <c r="K157" s="3"/>
      <c r="L157" s="3"/>
      <c r="M157" s="3"/>
      <c r="N157" s="3"/>
      <c r="O157" s="3"/>
      <c r="P157" s="3"/>
      <c r="Q157" s="3"/>
      <c r="R157" s="3"/>
      <c r="S157" s="3"/>
      <c r="T157" s="3"/>
      <c r="U157" s="3"/>
      <c r="V157" s="3"/>
      <c r="W157" s="3"/>
      <c r="X157" s="3"/>
      <c r="Y157" s="3"/>
      <c r="Z157" s="3"/>
      <c r="AA157" s="3"/>
      <c r="AB157" s="3"/>
      <c r="AC157" s="3"/>
      <c r="AD157" s="3"/>
      <c r="AE157" s="3"/>
      <c r="AF157" s="3"/>
      <c r="AG157" s="3"/>
      <c r="AH157" s="3"/>
    </row>
    <row r="158" spans="11:34">
      <c r="K158" s="3"/>
      <c r="L158" s="3"/>
      <c r="M158" s="3"/>
      <c r="N158" s="3"/>
      <c r="O158" s="3"/>
      <c r="P158" s="3"/>
      <c r="Q158" s="3"/>
      <c r="R158" s="3"/>
      <c r="S158" s="3"/>
      <c r="T158" s="3"/>
      <c r="U158" s="3"/>
      <c r="V158" s="3"/>
      <c r="W158" s="3"/>
      <c r="X158" s="3"/>
      <c r="Y158" s="3"/>
      <c r="Z158" s="3"/>
      <c r="AA158" s="3"/>
      <c r="AB158" s="3"/>
      <c r="AC158" s="3"/>
      <c r="AD158" s="3"/>
      <c r="AE158" s="3"/>
      <c r="AF158" s="3"/>
      <c r="AG158" s="3"/>
      <c r="AH158" s="3"/>
    </row>
    <row r="159" spans="11:34">
      <c r="K159" s="3"/>
      <c r="L159" s="3"/>
      <c r="M159" s="3"/>
      <c r="N159" s="3"/>
      <c r="O159" s="3"/>
      <c r="P159" s="3"/>
      <c r="Q159" s="3"/>
      <c r="R159" s="3"/>
      <c r="S159" s="3"/>
      <c r="T159" s="3"/>
      <c r="U159" s="3"/>
      <c r="V159" s="3"/>
      <c r="W159" s="3"/>
      <c r="X159" s="3"/>
      <c r="Y159" s="3"/>
      <c r="Z159" s="3"/>
      <c r="AA159" s="3"/>
      <c r="AB159" s="3"/>
      <c r="AC159" s="3"/>
      <c r="AD159" s="3"/>
      <c r="AE159" s="3"/>
      <c r="AF159" s="3"/>
      <c r="AG159" s="3"/>
      <c r="AH159" s="3"/>
    </row>
    <row r="160" spans="11:34">
      <c r="K160" s="3"/>
      <c r="L160" s="3"/>
      <c r="M160" s="3"/>
      <c r="N160" s="3"/>
      <c r="O160" s="3"/>
      <c r="P160" s="3"/>
      <c r="Q160" s="3"/>
      <c r="R160" s="3"/>
      <c r="S160" s="3"/>
      <c r="T160" s="3"/>
      <c r="U160" s="3"/>
      <c r="V160" s="3"/>
      <c r="W160" s="3"/>
      <c r="X160" s="3"/>
      <c r="Y160" s="3"/>
      <c r="Z160" s="3"/>
      <c r="AA160" s="3"/>
      <c r="AB160" s="3"/>
      <c r="AC160" s="3"/>
      <c r="AD160" s="3"/>
      <c r="AE160" s="3"/>
      <c r="AF160" s="3"/>
      <c r="AG160" s="3"/>
      <c r="AH160" s="3"/>
    </row>
    <row r="161" spans="11:34">
      <c r="K161" s="3"/>
      <c r="L161" s="3"/>
      <c r="M161" s="3"/>
      <c r="N161" s="3"/>
      <c r="O161" s="3"/>
      <c r="P161" s="3"/>
      <c r="Q161" s="3"/>
      <c r="R161" s="3"/>
      <c r="S161" s="3"/>
      <c r="T161" s="3"/>
      <c r="U161" s="3"/>
      <c r="V161" s="3"/>
      <c r="W161" s="3"/>
      <c r="X161" s="3"/>
      <c r="Y161" s="3"/>
      <c r="Z161" s="3"/>
      <c r="AA161" s="3"/>
      <c r="AB161" s="3"/>
      <c r="AC161" s="3"/>
      <c r="AD161" s="3"/>
      <c r="AE161" s="3"/>
      <c r="AF161" s="3"/>
      <c r="AG161" s="3"/>
      <c r="AH161" s="3"/>
    </row>
    <row r="162" spans="11:34">
      <c r="K162" s="3"/>
      <c r="L162" s="3"/>
      <c r="M162" s="3"/>
      <c r="N162" s="3"/>
      <c r="O162" s="3"/>
      <c r="P162" s="3"/>
      <c r="Q162" s="3"/>
      <c r="R162" s="3"/>
      <c r="S162" s="3"/>
      <c r="T162" s="3"/>
      <c r="U162" s="3"/>
      <c r="V162" s="3"/>
      <c r="W162" s="3"/>
      <c r="X162" s="3"/>
      <c r="Y162" s="3"/>
      <c r="Z162" s="3"/>
      <c r="AA162" s="3"/>
      <c r="AB162" s="3"/>
      <c r="AC162" s="3"/>
      <c r="AD162" s="3"/>
      <c r="AE162" s="3"/>
      <c r="AF162" s="3"/>
      <c r="AG162" s="3"/>
      <c r="AH162" s="3"/>
    </row>
    <row r="163" spans="11:34">
      <c r="K163" s="3"/>
      <c r="L163" s="3"/>
      <c r="M163" s="3"/>
      <c r="N163" s="3"/>
      <c r="O163" s="3"/>
      <c r="P163" s="3"/>
      <c r="Q163" s="3"/>
      <c r="R163" s="3"/>
      <c r="S163" s="3"/>
      <c r="T163" s="3"/>
      <c r="U163" s="3"/>
      <c r="V163" s="3"/>
      <c r="W163" s="3"/>
      <c r="X163" s="3"/>
      <c r="Y163" s="3"/>
      <c r="Z163" s="3"/>
      <c r="AA163" s="3"/>
      <c r="AB163" s="3"/>
      <c r="AC163" s="3"/>
      <c r="AD163" s="3"/>
      <c r="AE163" s="3"/>
      <c r="AF163" s="3"/>
      <c r="AG163" s="3"/>
      <c r="AH163" s="3"/>
    </row>
    <row r="164" spans="11:34">
      <c r="K164" s="3"/>
      <c r="L164" s="3"/>
      <c r="M164" s="3"/>
      <c r="N164" s="3"/>
      <c r="O164" s="3"/>
      <c r="P164" s="3"/>
      <c r="Q164" s="3"/>
      <c r="R164" s="3"/>
      <c r="S164" s="3"/>
      <c r="T164" s="3"/>
      <c r="U164" s="3"/>
      <c r="V164" s="3"/>
      <c r="W164" s="3"/>
      <c r="X164" s="3"/>
      <c r="Y164" s="3"/>
      <c r="Z164" s="3"/>
      <c r="AA164" s="3"/>
      <c r="AB164" s="3"/>
      <c r="AC164" s="3"/>
      <c r="AD164" s="3"/>
      <c r="AE164" s="3"/>
      <c r="AF164" s="3"/>
      <c r="AG164" s="3"/>
      <c r="AH164" s="3"/>
    </row>
    <row r="165" spans="11:34">
      <c r="K165" s="3"/>
      <c r="L165" s="3"/>
      <c r="M165" s="3"/>
      <c r="N165" s="3"/>
      <c r="O165" s="3"/>
      <c r="P165" s="3"/>
      <c r="Q165" s="3"/>
      <c r="R165" s="3"/>
      <c r="S165" s="3"/>
      <c r="T165" s="3"/>
      <c r="U165" s="3"/>
      <c r="V165" s="3"/>
      <c r="W165" s="3"/>
      <c r="X165" s="3"/>
      <c r="Y165" s="3"/>
      <c r="Z165" s="3"/>
      <c r="AA165" s="3"/>
      <c r="AB165" s="3"/>
      <c r="AC165" s="3"/>
      <c r="AD165" s="3"/>
      <c r="AE165" s="3"/>
      <c r="AF165" s="3"/>
      <c r="AG165" s="3"/>
      <c r="AH165" s="3"/>
    </row>
    <row r="166" spans="11:34">
      <c r="K166" s="3"/>
      <c r="L166" s="3"/>
      <c r="M166" s="3"/>
      <c r="N166" s="3"/>
      <c r="O166" s="3"/>
      <c r="P166" s="3"/>
      <c r="Q166" s="3"/>
      <c r="R166" s="3"/>
      <c r="S166" s="3"/>
      <c r="T166" s="3"/>
      <c r="U166" s="3"/>
      <c r="V166" s="3"/>
      <c r="W166" s="3"/>
      <c r="X166" s="3"/>
      <c r="Y166" s="3"/>
      <c r="Z166" s="3"/>
      <c r="AA166" s="3"/>
      <c r="AB166" s="3"/>
      <c r="AC166" s="3"/>
      <c r="AD166" s="3"/>
      <c r="AE166" s="3"/>
      <c r="AF166" s="3"/>
      <c r="AG166" s="3"/>
      <c r="AH166" s="3"/>
    </row>
    <row r="167" spans="11:34">
      <c r="K167" s="3"/>
      <c r="L167" s="3"/>
      <c r="M167" s="3"/>
      <c r="N167" s="3"/>
      <c r="O167" s="3"/>
      <c r="P167" s="3"/>
      <c r="Q167" s="3"/>
      <c r="R167" s="3"/>
      <c r="S167" s="3"/>
      <c r="T167" s="3"/>
      <c r="U167" s="3"/>
      <c r="V167" s="3"/>
      <c r="W167" s="3"/>
      <c r="X167" s="3"/>
      <c r="Y167" s="3"/>
      <c r="Z167" s="3"/>
      <c r="AA167" s="3"/>
      <c r="AB167" s="3"/>
      <c r="AC167" s="3"/>
      <c r="AD167" s="3"/>
      <c r="AE167" s="3"/>
      <c r="AF167" s="3"/>
      <c r="AG167" s="3"/>
      <c r="AH167" s="3"/>
    </row>
    <row r="168" spans="11:34">
      <c r="K168" s="3"/>
      <c r="L168" s="3"/>
      <c r="M168" s="3"/>
      <c r="N168" s="3"/>
      <c r="O168" s="3"/>
      <c r="P168" s="3"/>
      <c r="Q168" s="3"/>
      <c r="R168" s="3"/>
      <c r="S168" s="3"/>
      <c r="T168" s="3"/>
      <c r="U168" s="3"/>
      <c r="V168" s="3"/>
      <c r="W168" s="3"/>
      <c r="X168" s="3"/>
      <c r="Y168" s="3"/>
      <c r="Z168" s="3"/>
      <c r="AA168" s="3"/>
      <c r="AB168" s="3"/>
      <c r="AC168" s="3"/>
      <c r="AD168" s="3"/>
      <c r="AE168" s="3"/>
      <c r="AF168" s="3"/>
      <c r="AG168" s="3"/>
      <c r="AH168" s="3"/>
    </row>
    <row r="169" spans="11:34">
      <c r="K169" s="3"/>
      <c r="L169" s="3"/>
      <c r="M169" s="3"/>
      <c r="N169" s="3"/>
      <c r="O169" s="3"/>
      <c r="P169" s="3"/>
      <c r="Q169" s="3"/>
      <c r="R169" s="3"/>
      <c r="S169" s="3"/>
      <c r="T169" s="3"/>
      <c r="U169" s="3"/>
      <c r="V169" s="3"/>
      <c r="W169" s="3"/>
      <c r="X169" s="3"/>
      <c r="Y169" s="3"/>
      <c r="Z169" s="3"/>
      <c r="AA169" s="3"/>
      <c r="AB169" s="3"/>
      <c r="AC169" s="3"/>
      <c r="AD169" s="3"/>
      <c r="AE169" s="3"/>
      <c r="AF169" s="3"/>
      <c r="AG169" s="3"/>
      <c r="AH169" s="3"/>
    </row>
    <row r="170" spans="11:34">
      <c r="K170" s="3"/>
      <c r="L170" s="3"/>
      <c r="M170" s="3"/>
      <c r="N170" s="3"/>
      <c r="O170" s="3"/>
      <c r="P170" s="3"/>
      <c r="Q170" s="3"/>
      <c r="R170" s="3"/>
      <c r="S170" s="3"/>
      <c r="T170" s="3"/>
      <c r="U170" s="3"/>
      <c r="V170" s="3"/>
      <c r="W170" s="3"/>
      <c r="X170" s="3"/>
      <c r="Y170" s="3"/>
      <c r="Z170" s="3"/>
      <c r="AA170" s="3"/>
      <c r="AB170" s="3"/>
      <c r="AC170" s="3"/>
      <c r="AD170" s="3"/>
      <c r="AE170" s="3"/>
      <c r="AF170" s="3"/>
      <c r="AG170" s="3"/>
      <c r="AH170" s="3"/>
    </row>
    <row r="171" spans="11:34">
      <c r="K171" s="3"/>
      <c r="L171" s="3"/>
      <c r="M171" s="3"/>
      <c r="N171" s="3"/>
      <c r="O171" s="3"/>
      <c r="P171" s="3"/>
      <c r="Q171" s="3"/>
      <c r="R171" s="3"/>
      <c r="S171" s="3"/>
      <c r="T171" s="3"/>
      <c r="U171" s="3"/>
      <c r="V171" s="3"/>
      <c r="W171" s="3"/>
      <c r="X171" s="3"/>
      <c r="Y171" s="3"/>
      <c r="Z171" s="3"/>
      <c r="AA171" s="3"/>
      <c r="AB171" s="3"/>
      <c r="AC171" s="3"/>
      <c r="AD171" s="3"/>
      <c r="AE171" s="3"/>
      <c r="AF171" s="3"/>
      <c r="AG171" s="3"/>
      <c r="AH171" s="3"/>
    </row>
    <row r="172" spans="11:34">
      <c r="K172" s="3"/>
      <c r="L172" s="3"/>
      <c r="M172" s="3"/>
      <c r="N172" s="3"/>
      <c r="O172" s="3"/>
      <c r="P172" s="3"/>
      <c r="Q172" s="3"/>
      <c r="R172" s="3"/>
      <c r="S172" s="3"/>
      <c r="T172" s="3"/>
      <c r="U172" s="3"/>
      <c r="V172" s="3"/>
      <c r="W172" s="3"/>
      <c r="X172" s="3"/>
      <c r="Y172" s="3"/>
      <c r="Z172" s="3"/>
      <c r="AA172" s="3"/>
      <c r="AB172" s="3"/>
      <c r="AC172" s="3"/>
      <c r="AD172" s="3"/>
      <c r="AE172" s="3"/>
      <c r="AF172" s="3"/>
      <c r="AG172" s="3"/>
      <c r="AH172" s="3"/>
    </row>
    <row r="173" spans="11:34">
      <c r="K173" s="3"/>
      <c r="L173" s="3"/>
      <c r="M173" s="3"/>
      <c r="N173" s="3"/>
      <c r="O173" s="3"/>
      <c r="P173" s="3"/>
      <c r="Q173" s="3"/>
      <c r="R173" s="3"/>
      <c r="S173" s="3"/>
      <c r="T173" s="3"/>
      <c r="U173" s="3"/>
      <c r="V173" s="3"/>
      <c r="W173" s="3"/>
      <c r="X173" s="3"/>
      <c r="Y173" s="3"/>
      <c r="Z173" s="3"/>
      <c r="AA173" s="3"/>
      <c r="AB173" s="3"/>
      <c r="AC173" s="3"/>
      <c r="AD173" s="3"/>
      <c r="AE173" s="3"/>
      <c r="AF173" s="3"/>
      <c r="AG173" s="3"/>
      <c r="AH173" s="3"/>
    </row>
    <row r="174" spans="11:34">
      <c r="K174" s="3"/>
      <c r="L174" s="3"/>
      <c r="M174" s="3"/>
      <c r="N174" s="3"/>
      <c r="O174" s="3"/>
      <c r="P174" s="3"/>
      <c r="Q174" s="3"/>
      <c r="R174" s="3"/>
      <c r="S174" s="3"/>
      <c r="T174" s="3"/>
      <c r="U174" s="3"/>
      <c r="V174" s="3"/>
      <c r="W174" s="3"/>
      <c r="X174" s="3"/>
      <c r="Y174" s="3"/>
      <c r="Z174" s="3"/>
      <c r="AA174" s="3"/>
      <c r="AB174" s="3"/>
      <c r="AC174" s="3"/>
      <c r="AD174" s="3"/>
      <c r="AE174" s="3"/>
      <c r="AF174" s="3"/>
      <c r="AG174" s="3"/>
      <c r="AH174" s="3"/>
    </row>
    <row r="175" spans="11:34">
      <c r="K175" s="3"/>
      <c r="L175" s="3"/>
      <c r="M175" s="3"/>
      <c r="N175" s="3"/>
      <c r="O175" s="3"/>
      <c r="P175" s="3"/>
      <c r="Q175" s="3"/>
      <c r="R175" s="3"/>
      <c r="S175" s="3"/>
      <c r="T175" s="3"/>
      <c r="U175" s="3"/>
      <c r="V175" s="3"/>
      <c r="W175" s="3"/>
      <c r="X175" s="3"/>
      <c r="Y175" s="3"/>
      <c r="Z175" s="3"/>
      <c r="AA175" s="3"/>
      <c r="AB175" s="3"/>
      <c r="AC175" s="3"/>
      <c r="AD175" s="3"/>
      <c r="AE175" s="3"/>
      <c r="AF175" s="3"/>
      <c r="AG175" s="3"/>
      <c r="AH175" s="3"/>
    </row>
    <row r="176" spans="11:34">
      <c r="K176" s="3"/>
      <c r="L176" s="3"/>
      <c r="M176" s="3"/>
      <c r="N176" s="3"/>
      <c r="O176" s="3"/>
      <c r="P176" s="3"/>
      <c r="Q176" s="3"/>
      <c r="R176" s="3"/>
      <c r="S176" s="3"/>
      <c r="T176" s="3"/>
      <c r="U176" s="3"/>
      <c r="V176" s="3"/>
      <c r="W176" s="3"/>
      <c r="X176" s="3"/>
      <c r="Y176" s="3"/>
      <c r="Z176" s="3"/>
      <c r="AA176" s="3"/>
      <c r="AB176" s="3"/>
      <c r="AC176" s="3"/>
      <c r="AD176" s="3"/>
      <c r="AE176" s="3"/>
      <c r="AF176" s="3"/>
      <c r="AG176" s="3"/>
      <c r="AH176" s="3"/>
    </row>
    <row r="177" spans="11:34">
      <c r="K177" s="3"/>
      <c r="L177" s="3"/>
      <c r="M177" s="3"/>
      <c r="N177" s="3"/>
      <c r="O177" s="3"/>
      <c r="P177" s="3"/>
      <c r="Q177" s="3"/>
      <c r="R177" s="3"/>
      <c r="S177" s="3"/>
      <c r="T177" s="3"/>
      <c r="U177" s="3"/>
      <c r="V177" s="3"/>
      <c r="W177" s="3"/>
      <c r="X177" s="3"/>
      <c r="Y177" s="3"/>
      <c r="Z177" s="3"/>
      <c r="AA177" s="3"/>
      <c r="AB177" s="3"/>
      <c r="AC177" s="3"/>
      <c r="AD177" s="3"/>
      <c r="AE177" s="3"/>
      <c r="AF177" s="3"/>
      <c r="AG177" s="3"/>
      <c r="AH177" s="3"/>
    </row>
    <row r="178" spans="11:34">
      <c r="K178" s="3"/>
      <c r="L178" s="3"/>
      <c r="M178" s="3"/>
      <c r="N178" s="3"/>
      <c r="O178" s="3"/>
      <c r="P178" s="3"/>
      <c r="Q178" s="3"/>
      <c r="R178" s="3"/>
      <c r="S178" s="3"/>
      <c r="T178" s="3"/>
      <c r="U178" s="3"/>
      <c r="V178" s="3"/>
      <c r="W178" s="3"/>
      <c r="X178" s="3"/>
      <c r="Y178" s="3"/>
      <c r="Z178" s="3"/>
      <c r="AA178" s="3"/>
      <c r="AB178" s="3"/>
      <c r="AC178" s="3"/>
      <c r="AD178" s="3"/>
      <c r="AE178" s="3"/>
      <c r="AF178" s="3"/>
      <c r="AG178" s="3"/>
      <c r="AH178" s="3"/>
    </row>
    <row r="179" spans="11:34">
      <c r="K179" s="3"/>
      <c r="L179" s="3"/>
      <c r="M179" s="3"/>
      <c r="N179" s="3"/>
      <c r="O179" s="3"/>
      <c r="P179" s="3"/>
      <c r="Q179" s="3"/>
      <c r="R179" s="3"/>
      <c r="S179" s="3"/>
      <c r="T179" s="3"/>
      <c r="U179" s="3"/>
      <c r="V179" s="3"/>
      <c r="W179" s="3"/>
      <c r="X179" s="3"/>
      <c r="Y179" s="3"/>
      <c r="Z179" s="3"/>
      <c r="AA179" s="3"/>
      <c r="AB179" s="3"/>
      <c r="AC179" s="3"/>
      <c r="AD179" s="3"/>
      <c r="AE179" s="3"/>
      <c r="AF179" s="3"/>
      <c r="AG179" s="3"/>
      <c r="AH179" s="3"/>
    </row>
    <row r="180" spans="11:34">
      <c r="K180" s="3"/>
      <c r="L180" s="3"/>
      <c r="M180" s="3"/>
      <c r="N180" s="3"/>
      <c r="O180" s="3"/>
      <c r="P180" s="3"/>
      <c r="Q180" s="3"/>
      <c r="R180" s="3"/>
      <c r="S180" s="3"/>
      <c r="T180" s="3"/>
      <c r="U180" s="3"/>
      <c r="V180" s="3"/>
      <c r="W180" s="3"/>
      <c r="X180" s="3"/>
      <c r="Y180" s="3"/>
      <c r="Z180" s="3"/>
      <c r="AA180" s="3"/>
      <c r="AB180" s="3"/>
      <c r="AC180" s="3"/>
      <c r="AD180" s="3"/>
      <c r="AE180" s="3"/>
      <c r="AF180" s="3"/>
      <c r="AG180" s="3"/>
      <c r="AH180" s="3"/>
    </row>
    <row r="181" spans="11:34">
      <c r="K181" s="3"/>
      <c r="L181" s="3"/>
      <c r="M181" s="3"/>
      <c r="N181" s="3"/>
      <c r="O181" s="3"/>
      <c r="P181" s="3"/>
      <c r="Q181" s="3"/>
      <c r="R181" s="3"/>
      <c r="S181" s="3"/>
      <c r="T181" s="3"/>
      <c r="U181" s="3"/>
      <c r="V181" s="3"/>
      <c r="W181" s="3"/>
      <c r="X181" s="3"/>
      <c r="Y181" s="3"/>
      <c r="Z181" s="3"/>
      <c r="AA181" s="3"/>
      <c r="AB181" s="3"/>
      <c r="AC181" s="3"/>
      <c r="AD181" s="3"/>
      <c r="AE181" s="3"/>
      <c r="AF181" s="3"/>
      <c r="AG181" s="3"/>
      <c r="AH181" s="3"/>
    </row>
    <row r="182" spans="11:34">
      <c r="K182" s="3"/>
      <c r="L182" s="3"/>
      <c r="M182" s="3"/>
      <c r="N182" s="3"/>
      <c r="O182" s="3"/>
      <c r="P182" s="3"/>
      <c r="Q182" s="3"/>
      <c r="R182" s="3"/>
      <c r="S182" s="3"/>
      <c r="T182" s="3"/>
      <c r="U182" s="3"/>
      <c r="V182" s="3"/>
      <c r="W182" s="3"/>
      <c r="X182" s="3"/>
      <c r="Y182" s="3"/>
      <c r="Z182" s="3"/>
      <c r="AA182" s="3"/>
      <c r="AB182" s="3"/>
      <c r="AC182" s="3"/>
      <c r="AD182" s="3"/>
      <c r="AE182" s="3"/>
      <c r="AF182" s="3"/>
      <c r="AG182" s="3"/>
      <c r="AH182" s="3"/>
    </row>
    <row r="183" spans="11:34">
      <c r="K183" s="3"/>
      <c r="L183" s="3"/>
      <c r="M183" s="3"/>
      <c r="N183" s="3"/>
      <c r="O183" s="3"/>
      <c r="P183" s="3"/>
      <c r="Q183" s="3"/>
      <c r="R183" s="3"/>
      <c r="S183" s="3"/>
      <c r="T183" s="3"/>
      <c r="U183" s="3"/>
      <c r="V183" s="3"/>
      <c r="W183" s="3"/>
      <c r="X183" s="3"/>
      <c r="Y183" s="3"/>
      <c r="Z183" s="3"/>
      <c r="AA183" s="3"/>
      <c r="AB183" s="3"/>
      <c r="AC183" s="3"/>
      <c r="AD183" s="3"/>
      <c r="AE183" s="3"/>
      <c r="AF183" s="3"/>
      <c r="AG183" s="3"/>
      <c r="AH183" s="3"/>
    </row>
    <row r="184" spans="11:34">
      <c r="K184" s="3"/>
      <c r="L184" s="3"/>
      <c r="M184" s="3"/>
      <c r="N184" s="3"/>
      <c r="O184" s="3"/>
      <c r="P184" s="3"/>
      <c r="Q184" s="3"/>
      <c r="R184" s="3"/>
      <c r="S184" s="3"/>
      <c r="T184" s="3"/>
      <c r="U184" s="3"/>
      <c r="V184" s="3"/>
      <c r="W184" s="3"/>
      <c r="X184" s="3"/>
      <c r="Y184" s="3"/>
      <c r="Z184" s="3"/>
      <c r="AA184" s="3"/>
      <c r="AB184" s="3"/>
      <c r="AC184" s="3"/>
      <c r="AD184" s="3"/>
      <c r="AE184" s="3"/>
      <c r="AF184" s="3"/>
      <c r="AG184" s="3"/>
      <c r="AH184" s="3"/>
    </row>
    <row r="185" spans="11:34">
      <c r="K185" s="3"/>
      <c r="L185" s="3"/>
      <c r="M185" s="3"/>
      <c r="N185" s="3"/>
      <c r="O185" s="3"/>
      <c r="P185" s="3"/>
      <c r="Q185" s="3"/>
      <c r="R185" s="3"/>
      <c r="S185" s="3"/>
      <c r="T185" s="3"/>
      <c r="U185" s="3"/>
      <c r="V185" s="3"/>
      <c r="W185" s="3"/>
      <c r="X185" s="3"/>
      <c r="Y185" s="3"/>
      <c r="Z185" s="3"/>
      <c r="AA185" s="3"/>
      <c r="AB185" s="3"/>
      <c r="AC185" s="3"/>
      <c r="AD185" s="3"/>
      <c r="AE185" s="3"/>
      <c r="AF185" s="3"/>
      <c r="AG185" s="3"/>
      <c r="AH185" s="3"/>
    </row>
    <row r="186" spans="11:34">
      <c r="K186" s="3"/>
      <c r="L186" s="3"/>
      <c r="M186" s="3"/>
      <c r="N186" s="3"/>
      <c r="O186" s="3"/>
      <c r="P186" s="3"/>
      <c r="Q186" s="3"/>
      <c r="R186" s="3"/>
      <c r="S186" s="3"/>
      <c r="T186" s="3"/>
      <c r="U186" s="3"/>
      <c r="V186" s="3"/>
      <c r="W186" s="3"/>
      <c r="X186" s="3"/>
      <c r="Y186" s="3"/>
      <c r="Z186" s="3"/>
      <c r="AA186" s="3"/>
      <c r="AB186" s="3"/>
      <c r="AC186" s="3"/>
      <c r="AD186" s="3"/>
      <c r="AE186" s="3"/>
      <c r="AF186" s="3"/>
      <c r="AG186" s="3"/>
      <c r="AH186" s="3"/>
    </row>
    <row r="187" spans="11:34">
      <c r="K187" s="3"/>
      <c r="L187" s="3"/>
      <c r="M187" s="3"/>
      <c r="N187" s="3"/>
      <c r="O187" s="3"/>
      <c r="P187" s="3"/>
      <c r="Q187" s="3"/>
      <c r="R187" s="3"/>
      <c r="S187" s="3"/>
      <c r="T187" s="3"/>
      <c r="U187" s="3"/>
      <c r="V187" s="3"/>
      <c r="W187" s="3"/>
      <c r="X187" s="3"/>
      <c r="Y187" s="3"/>
      <c r="Z187" s="3"/>
      <c r="AA187" s="3"/>
      <c r="AB187" s="3"/>
      <c r="AC187" s="3"/>
      <c r="AD187" s="3"/>
      <c r="AE187" s="3"/>
      <c r="AF187" s="3"/>
      <c r="AG187" s="3"/>
      <c r="AH187" s="3"/>
    </row>
    <row r="188" spans="11:34">
      <c r="K188" s="3"/>
      <c r="L188" s="3"/>
      <c r="M188" s="3"/>
      <c r="N188" s="3"/>
      <c r="O188" s="3"/>
      <c r="P188" s="3"/>
      <c r="Q188" s="3"/>
      <c r="R188" s="3"/>
      <c r="S188" s="3"/>
      <c r="T188" s="3"/>
      <c r="U188" s="3"/>
      <c r="V188" s="3"/>
      <c r="W188" s="3"/>
      <c r="X188" s="3"/>
      <c r="Y188" s="3"/>
      <c r="Z188" s="3"/>
      <c r="AA188" s="3"/>
      <c r="AB188" s="3"/>
      <c r="AC188" s="3"/>
      <c r="AD188" s="3"/>
      <c r="AE188" s="3"/>
      <c r="AF188" s="3"/>
      <c r="AG188" s="3"/>
      <c r="AH188" s="3"/>
    </row>
    <row r="189" spans="11:34">
      <c r="K189" s="3"/>
      <c r="L189" s="3"/>
      <c r="M189" s="3"/>
      <c r="N189" s="3"/>
      <c r="O189" s="3"/>
      <c r="P189" s="3"/>
      <c r="Q189" s="3"/>
      <c r="R189" s="3"/>
      <c r="S189" s="3"/>
      <c r="T189" s="3"/>
      <c r="U189" s="3"/>
      <c r="V189" s="3"/>
      <c r="W189" s="3"/>
      <c r="X189" s="3"/>
      <c r="Y189" s="3"/>
      <c r="Z189" s="3"/>
      <c r="AA189" s="3"/>
      <c r="AB189" s="3"/>
      <c r="AC189" s="3"/>
      <c r="AD189" s="3"/>
      <c r="AE189" s="3"/>
      <c r="AF189" s="3"/>
      <c r="AG189" s="3"/>
      <c r="AH189" s="3"/>
    </row>
    <row r="190" spans="11:34">
      <c r="K190" s="3"/>
      <c r="L190" s="3"/>
      <c r="M190" s="3"/>
      <c r="N190" s="3"/>
      <c r="O190" s="3"/>
      <c r="P190" s="3"/>
      <c r="Q190" s="3"/>
      <c r="R190" s="3"/>
      <c r="S190" s="3"/>
      <c r="T190" s="3"/>
      <c r="U190" s="3"/>
      <c r="V190" s="3"/>
      <c r="W190" s="3"/>
      <c r="X190" s="3"/>
      <c r="Y190" s="3"/>
      <c r="Z190" s="3"/>
      <c r="AA190" s="3"/>
      <c r="AB190" s="3"/>
      <c r="AC190" s="3"/>
      <c r="AD190" s="3"/>
      <c r="AE190" s="3"/>
      <c r="AF190" s="3"/>
      <c r="AG190" s="3"/>
      <c r="AH190" s="3"/>
    </row>
    <row r="191" spans="11:34">
      <c r="K191" s="3"/>
      <c r="L191" s="3"/>
      <c r="M191" s="3"/>
      <c r="N191" s="3"/>
      <c r="O191" s="3"/>
      <c r="P191" s="3"/>
      <c r="Q191" s="3"/>
      <c r="R191" s="3"/>
      <c r="S191" s="3"/>
      <c r="T191" s="3"/>
      <c r="U191" s="3"/>
      <c r="V191" s="3"/>
      <c r="W191" s="3"/>
      <c r="X191" s="3"/>
      <c r="Y191" s="3"/>
      <c r="Z191" s="3"/>
      <c r="AA191" s="3"/>
      <c r="AB191" s="3"/>
      <c r="AC191" s="3"/>
      <c r="AD191" s="3"/>
      <c r="AE191" s="3"/>
      <c r="AF191" s="3"/>
      <c r="AG191" s="3"/>
      <c r="AH191" s="3"/>
    </row>
    <row r="192" spans="11:34">
      <c r="K192" s="3"/>
      <c r="L192" s="3"/>
      <c r="M192" s="3"/>
      <c r="N192" s="3"/>
      <c r="O192" s="3"/>
      <c r="P192" s="3"/>
      <c r="Q192" s="3"/>
      <c r="R192" s="3"/>
      <c r="S192" s="3"/>
      <c r="T192" s="3"/>
      <c r="U192" s="3"/>
      <c r="V192" s="3"/>
      <c r="W192" s="3"/>
      <c r="X192" s="3"/>
      <c r="Y192" s="3"/>
      <c r="Z192" s="3"/>
      <c r="AA192" s="3"/>
      <c r="AB192" s="3"/>
      <c r="AC192" s="3"/>
      <c r="AD192" s="3"/>
      <c r="AE192" s="3"/>
      <c r="AF192" s="3"/>
      <c r="AG192" s="3"/>
      <c r="AH192" s="3"/>
    </row>
    <row r="193" spans="11:34">
      <c r="K193" s="3"/>
      <c r="L193" s="3"/>
      <c r="M193" s="3"/>
      <c r="N193" s="3"/>
      <c r="O193" s="3"/>
      <c r="P193" s="3"/>
      <c r="Q193" s="3"/>
      <c r="R193" s="3"/>
      <c r="S193" s="3"/>
      <c r="T193" s="3"/>
      <c r="U193" s="3"/>
      <c r="V193" s="3"/>
      <c r="W193" s="3"/>
      <c r="X193" s="3"/>
      <c r="Y193" s="3"/>
      <c r="Z193" s="3"/>
      <c r="AA193" s="3"/>
      <c r="AB193" s="3"/>
      <c r="AC193" s="3"/>
      <c r="AD193" s="3"/>
      <c r="AE193" s="3"/>
      <c r="AF193" s="3"/>
      <c r="AG193" s="3"/>
      <c r="AH193" s="3"/>
    </row>
    <row r="194" spans="11:34">
      <c r="K194" s="3"/>
      <c r="L194" s="3"/>
      <c r="M194" s="3"/>
      <c r="N194" s="3"/>
      <c r="O194" s="3"/>
      <c r="P194" s="3"/>
      <c r="Q194" s="3"/>
      <c r="R194" s="3"/>
      <c r="S194" s="3"/>
      <c r="T194" s="3"/>
      <c r="U194" s="3"/>
      <c r="V194" s="3"/>
      <c r="W194" s="3"/>
      <c r="X194" s="3"/>
      <c r="Y194" s="3"/>
      <c r="Z194" s="3"/>
      <c r="AA194" s="3"/>
      <c r="AB194" s="3"/>
      <c r="AC194" s="3"/>
      <c r="AD194" s="3"/>
      <c r="AE194" s="3"/>
      <c r="AF194" s="3"/>
      <c r="AG194" s="3"/>
      <c r="AH194" s="3"/>
    </row>
    <row r="195" spans="11:34">
      <c r="K195" s="3"/>
      <c r="L195" s="3"/>
      <c r="M195" s="3"/>
      <c r="N195" s="3"/>
      <c r="O195" s="3"/>
      <c r="P195" s="3"/>
      <c r="Q195" s="3"/>
      <c r="R195" s="3"/>
      <c r="S195" s="3"/>
      <c r="T195" s="3"/>
      <c r="U195" s="3"/>
      <c r="V195" s="3"/>
      <c r="W195" s="3"/>
      <c r="X195" s="3"/>
      <c r="Y195" s="3"/>
      <c r="Z195" s="3"/>
      <c r="AA195" s="3"/>
      <c r="AB195" s="3"/>
      <c r="AC195" s="3"/>
      <c r="AD195" s="3"/>
      <c r="AE195" s="3"/>
      <c r="AF195" s="3"/>
      <c r="AG195" s="3"/>
      <c r="AH195" s="3"/>
    </row>
    <row r="196" spans="11:34">
      <c r="K196" s="3"/>
      <c r="L196" s="3"/>
      <c r="M196" s="3"/>
      <c r="N196" s="3"/>
      <c r="O196" s="3"/>
      <c r="P196" s="3"/>
      <c r="Q196" s="3"/>
      <c r="R196" s="3"/>
      <c r="S196" s="3"/>
      <c r="T196" s="3"/>
      <c r="U196" s="3"/>
      <c r="V196" s="3"/>
      <c r="W196" s="3"/>
      <c r="X196" s="3"/>
      <c r="Y196" s="3"/>
      <c r="Z196" s="3"/>
      <c r="AA196" s="3"/>
      <c r="AB196" s="3"/>
      <c r="AC196" s="3"/>
      <c r="AD196" s="3"/>
      <c r="AE196" s="3"/>
      <c r="AF196" s="3"/>
      <c r="AG196" s="3"/>
      <c r="AH196" s="3"/>
    </row>
    <row r="197" spans="11:34">
      <c r="K197" s="3"/>
      <c r="L197" s="3"/>
      <c r="M197" s="3"/>
      <c r="N197" s="3"/>
      <c r="O197" s="3"/>
      <c r="P197" s="3"/>
      <c r="Q197" s="3"/>
      <c r="R197" s="3"/>
      <c r="S197" s="3"/>
      <c r="T197" s="3"/>
      <c r="U197" s="3"/>
      <c r="V197" s="3"/>
      <c r="W197" s="3"/>
      <c r="X197" s="3"/>
      <c r="Y197" s="3"/>
      <c r="Z197" s="3"/>
      <c r="AA197" s="3"/>
      <c r="AB197" s="3"/>
      <c r="AC197" s="3"/>
      <c r="AD197" s="3"/>
      <c r="AE197" s="3"/>
      <c r="AF197" s="3"/>
      <c r="AG197" s="3"/>
      <c r="AH197" s="3"/>
    </row>
    <row r="198" spans="11:34">
      <c r="K198" s="3"/>
      <c r="L198" s="3"/>
      <c r="M198" s="3"/>
      <c r="N198" s="3"/>
      <c r="O198" s="3"/>
      <c r="P198" s="3"/>
      <c r="Q198" s="3"/>
      <c r="R198" s="3"/>
      <c r="S198" s="3"/>
      <c r="T198" s="3"/>
      <c r="U198" s="3"/>
      <c r="V198" s="3"/>
      <c r="W198" s="3"/>
      <c r="X198" s="3"/>
      <c r="Y198" s="3"/>
      <c r="Z198" s="3"/>
      <c r="AA198" s="3"/>
      <c r="AB198" s="3"/>
      <c r="AC198" s="3"/>
      <c r="AD198" s="3"/>
      <c r="AE198" s="3"/>
      <c r="AF198" s="3"/>
      <c r="AG198" s="3"/>
      <c r="AH198" s="3"/>
    </row>
    <row r="199" spans="11:34">
      <c r="K199" s="3"/>
      <c r="L199" s="3"/>
      <c r="M199" s="3"/>
      <c r="N199" s="3"/>
      <c r="O199" s="3"/>
      <c r="P199" s="3"/>
      <c r="Q199" s="3"/>
      <c r="R199" s="3"/>
      <c r="S199" s="3"/>
      <c r="T199" s="3"/>
      <c r="U199" s="3"/>
      <c r="V199" s="3"/>
      <c r="W199" s="3"/>
      <c r="X199" s="3"/>
      <c r="Y199" s="3"/>
      <c r="Z199" s="3"/>
      <c r="AA199" s="3"/>
      <c r="AB199" s="3"/>
      <c r="AC199" s="3"/>
      <c r="AD199" s="3"/>
      <c r="AE199" s="3"/>
      <c r="AF199" s="3"/>
      <c r="AG199" s="3"/>
      <c r="AH199" s="3"/>
    </row>
    <row r="200" spans="11:34">
      <c r="K200" s="3"/>
      <c r="L200" s="3"/>
      <c r="M200" s="3"/>
      <c r="N200" s="3"/>
      <c r="O200" s="3"/>
      <c r="P200" s="3"/>
      <c r="Q200" s="3"/>
      <c r="R200" s="3"/>
      <c r="S200" s="3"/>
      <c r="T200" s="3"/>
      <c r="U200" s="3"/>
      <c r="V200" s="3"/>
      <c r="W200" s="3"/>
      <c r="X200" s="3"/>
      <c r="Y200" s="3"/>
      <c r="Z200" s="3"/>
      <c r="AA200" s="3"/>
      <c r="AB200" s="3"/>
      <c r="AC200" s="3"/>
      <c r="AD200" s="3"/>
      <c r="AE200" s="3"/>
      <c r="AF200" s="3"/>
      <c r="AG200" s="3"/>
      <c r="AH200" s="3"/>
    </row>
    <row r="201" spans="11:34">
      <c r="K201" s="3"/>
      <c r="L201" s="3"/>
      <c r="M201" s="3"/>
      <c r="N201" s="3"/>
      <c r="O201" s="3"/>
      <c r="P201" s="3"/>
      <c r="Q201" s="3"/>
      <c r="R201" s="3"/>
      <c r="S201" s="3"/>
      <c r="T201" s="3"/>
      <c r="U201" s="3"/>
      <c r="V201" s="3"/>
      <c r="W201" s="3"/>
      <c r="X201" s="3"/>
      <c r="Y201" s="3"/>
      <c r="Z201" s="3"/>
      <c r="AA201" s="3"/>
      <c r="AB201" s="3"/>
      <c r="AC201" s="3"/>
      <c r="AD201" s="3"/>
      <c r="AE201" s="3"/>
      <c r="AF201" s="3"/>
      <c r="AG201" s="3"/>
      <c r="AH201" s="3"/>
    </row>
    <row r="202" spans="11:34">
      <c r="K202" s="3"/>
      <c r="L202" s="3"/>
      <c r="M202" s="3"/>
      <c r="N202" s="3"/>
      <c r="O202" s="3"/>
      <c r="P202" s="3"/>
      <c r="Q202" s="3"/>
      <c r="R202" s="3"/>
      <c r="S202" s="3"/>
      <c r="T202" s="3"/>
      <c r="U202" s="3"/>
      <c r="V202" s="3"/>
      <c r="W202" s="3"/>
      <c r="X202" s="3"/>
      <c r="Y202" s="3"/>
      <c r="Z202" s="3"/>
      <c r="AA202" s="3"/>
      <c r="AB202" s="3"/>
      <c r="AC202" s="3"/>
      <c r="AD202" s="3"/>
      <c r="AE202" s="3"/>
      <c r="AF202" s="3"/>
      <c r="AG202" s="3"/>
      <c r="AH202" s="3"/>
    </row>
    <row r="203" spans="11:34">
      <c r="K203" s="3"/>
      <c r="L203" s="3"/>
      <c r="M203" s="3"/>
      <c r="N203" s="3"/>
      <c r="O203" s="3"/>
      <c r="P203" s="3"/>
      <c r="Q203" s="3"/>
      <c r="R203" s="3"/>
      <c r="S203" s="3"/>
      <c r="T203" s="3"/>
      <c r="U203" s="3"/>
      <c r="V203" s="3"/>
      <c r="W203" s="3"/>
      <c r="X203" s="3"/>
      <c r="Y203" s="3"/>
      <c r="Z203" s="3"/>
      <c r="AA203" s="3"/>
      <c r="AB203" s="3"/>
      <c r="AC203" s="3"/>
      <c r="AD203" s="3"/>
      <c r="AE203" s="3"/>
      <c r="AF203" s="3"/>
      <c r="AG203" s="3"/>
      <c r="AH203" s="3"/>
    </row>
    <row r="204" spans="11:34">
      <c r="K204" s="3"/>
      <c r="L204" s="3"/>
      <c r="M204" s="3"/>
      <c r="N204" s="3"/>
      <c r="O204" s="3"/>
      <c r="P204" s="3"/>
      <c r="Q204" s="3"/>
      <c r="R204" s="3"/>
      <c r="S204" s="3"/>
      <c r="T204" s="3"/>
      <c r="U204" s="3"/>
      <c r="V204" s="3"/>
      <c r="W204" s="3"/>
      <c r="X204" s="3"/>
      <c r="Y204" s="3"/>
      <c r="Z204" s="3"/>
      <c r="AA204" s="3"/>
      <c r="AB204" s="3"/>
      <c r="AC204" s="3"/>
      <c r="AD204" s="3"/>
      <c r="AE204" s="3"/>
      <c r="AF204" s="3"/>
      <c r="AG204" s="3"/>
      <c r="AH204" s="3"/>
    </row>
    <row r="205" spans="11:34">
      <c r="K205" s="3"/>
      <c r="L205" s="3"/>
      <c r="M205" s="3"/>
      <c r="N205" s="3"/>
      <c r="O205" s="3"/>
      <c r="P205" s="3"/>
      <c r="Q205" s="3"/>
      <c r="R205" s="3"/>
      <c r="S205" s="3"/>
      <c r="T205" s="3"/>
      <c r="U205" s="3"/>
      <c r="V205" s="3"/>
      <c r="W205" s="3"/>
      <c r="X205" s="3"/>
      <c r="Y205" s="3"/>
      <c r="Z205" s="3"/>
      <c r="AA205" s="3"/>
      <c r="AB205" s="3"/>
      <c r="AC205" s="3"/>
      <c r="AD205" s="3"/>
      <c r="AE205" s="3"/>
      <c r="AF205" s="3"/>
      <c r="AG205" s="3"/>
      <c r="AH205" s="3"/>
    </row>
    <row r="206" spans="11:34">
      <c r="K206" s="3"/>
      <c r="L206" s="3"/>
      <c r="M206" s="3"/>
      <c r="N206" s="3"/>
      <c r="O206" s="3"/>
      <c r="P206" s="3"/>
      <c r="Q206" s="3"/>
      <c r="R206" s="3"/>
      <c r="S206" s="3"/>
      <c r="T206" s="3"/>
      <c r="U206" s="3"/>
      <c r="V206" s="3"/>
      <c r="W206" s="3"/>
      <c r="X206" s="3"/>
      <c r="Y206" s="3"/>
      <c r="Z206" s="3"/>
      <c r="AA206" s="3"/>
      <c r="AB206" s="3"/>
      <c r="AC206" s="3"/>
      <c r="AD206" s="3"/>
      <c r="AE206" s="3"/>
      <c r="AF206" s="3"/>
      <c r="AG206" s="3"/>
      <c r="AH206" s="3"/>
    </row>
    <row r="207" spans="11:34">
      <c r="K207" s="3"/>
      <c r="L207" s="3"/>
      <c r="M207" s="3"/>
      <c r="N207" s="3"/>
      <c r="O207" s="3"/>
      <c r="P207" s="3"/>
      <c r="Q207" s="3"/>
      <c r="R207" s="3"/>
      <c r="S207" s="3"/>
      <c r="T207" s="3"/>
      <c r="U207" s="3"/>
      <c r="V207" s="3"/>
      <c r="W207" s="3"/>
      <c r="X207" s="3"/>
      <c r="Y207" s="3"/>
      <c r="Z207" s="3"/>
      <c r="AA207" s="3"/>
      <c r="AB207" s="3"/>
      <c r="AC207" s="3"/>
      <c r="AD207" s="3"/>
      <c r="AE207" s="3"/>
      <c r="AF207" s="3"/>
      <c r="AG207" s="3"/>
      <c r="AH207" s="3"/>
    </row>
    <row r="208" spans="11:34">
      <c r="K208" s="3"/>
      <c r="L208" s="3"/>
      <c r="M208" s="3"/>
      <c r="N208" s="3"/>
      <c r="O208" s="3"/>
      <c r="P208" s="3"/>
      <c r="Q208" s="3"/>
      <c r="R208" s="3"/>
      <c r="S208" s="3"/>
      <c r="T208" s="3"/>
      <c r="U208" s="3"/>
      <c r="V208" s="3"/>
      <c r="W208" s="3"/>
      <c r="X208" s="3"/>
      <c r="Y208" s="3"/>
      <c r="Z208" s="3"/>
      <c r="AA208" s="3"/>
      <c r="AB208" s="3"/>
      <c r="AC208" s="3"/>
      <c r="AD208" s="3"/>
      <c r="AE208" s="3"/>
      <c r="AF208" s="3"/>
      <c r="AG208" s="3"/>
      <c r="AH208" s="3"/>
    </row>
    <row r="209" spans="11:34">
      <c r="K209" s="3"/>
      <c r="L209" s="3"/>
      <c r="M209" s="3"/>
      <c r="N209" s="3"/>
      <c r="O209" s="3"/>
      <c r="P209" s="3"/>
      <c r="Q209" s="3"/>
      <c r="R209" s="3"/>
      <c r="S209" s="3"/>
      <c r="T209" s="3"/>
      <c r="U209" s="3"/>
      <c r="V209" s="3"/>
      <c r="W209" s="3"/>
      <c r="X209" s="3"/>
      <c r="Y209" s="3"/>
      <c r="Z209" s="3"/>
      <c r="AA209" s="3"/>
      <c r="AB209" s="3"/>
      <c r="AC209" s="3"/>
      <c r="AD209" s="3"/>
      <c r="AE209" s="3"/>
      <c r="AF209" s="3"/>
      <c r="AG209" s="3"/>
      <c r="AH209" s="3"/>
    </row>
    <row r="210" spans="11:34">
      <c r="K210" s="3"/>
      <c r="L210" s="3"/>
      <c r="M210" s="3"/>
      <c r="N210" s="3"/>
      <c r="O210" s="3"/>
      <c r="P210" s="3"/>
      <c r="Q210" s="3"/>
      <c r="R210" s="3"/>
      <c r="S210" s="3"/>
      <c r="T210" s="3"/>
      <c r="U210" s="3"/>
      <c r="V210" s="3"/>
      <c r="W210" s="3"/>
      <c r="X210" s="3"/>
      <c r="Y210" s="3"/>
      <c r="Z210" s="3"/>
      <c r="AA210" s="3"/>
      <c r="AB210" s="3"/>
      <c r="AC210" s="3"/>
      <c r="AD210" s="3"/>
      <c r="AE210" s="3"/>
      <c r="AF210" s="3"/>
      <c r="AG210" s="3"/>
      <c r="AH210" s="3"/>
    </row>
    <row r="211" spans="11:34">
      <c r="K211" s="3"/>
      <c r="L211" s="3"/>
      <c r="M211" s="3"/>
      <c r="N211" s="3"/>
      <c r="O211" s="3"/>
      <c r="P211" s="3"/>
      <c r="Q211" s="3"/>
      <c r="R211" s="3"/>
      <c r="S211" s="3"/>
      <c r="T211" s="3"/>
      <c r="U211" s="3"/>
      <c r="V211" s="3"/>
      <c r="W211" s="3"/>
      <c r="X211" s="3"/>
      <c r="Y211" s="3"/>
      <c r="Z211" s="3"/>
      <c r="AA211" s="3"/>
      <c r="AB211" s="3"/>
      <c r="AC211" s="3"/>
      <c r="AD211" s="3"/>
      <c r="AE211" s="3"/>
      <c r="AF211" s="3"/>
      <c r="AG211" s="3"/>
      <c r="AH211" s="3"/>
    </row>
    <row r="212" spans="11:34">
      <c r="K212" s="3"/>
      <c r="L212" s="3"/>
      <c r="M212" s="3"/>
      <c r="N212" s="3"/>
      <c r="O212" s="3"/>
      <c r="P212" s="3"/>
      <c r="Q212" s="3"/>
      <c r="R212" s="3"/>
      <c r="S212" s="3"/>
      <c r="T212" s="3"/>
      <c r="U212" s="3"/>
      <c r="V212" s="3"/>
      <c r="W212" s="3"/>
      <c r="X212" s="3"/>
      <c r="Y212" s="3"/>
      <c r="Z212" s="3"/>
      <c r="AA212" s="3"/>
      <c r="AB212" s="3"/>
      <c r="AC212" s="3"/>
      <c r="AD212" s="3"/>
      <c r="AE212" s="3"/>
      <c r="AF212" s="3"/>
      <c r="AG212" s="3"/>
      <c r="AH212" s="3"/>
    </row>
    <row r="213" spans="11:34">
      <c r="K213" s="3"/>
      <c r="L213" s="3"/>
      <c r="M213" s="3"/>
      <c r="N213" s="3"/>
      <c r="O213" s="3"/>
      <c r="P213" s="3"/>
      <c r="Q213" s="3"/>
      <c r="R213" s="3"/>
      <c r="S213" s="3"/>
      <c r="T213" s="3"/>
      <c r="U213" s="3"/>
      <c r="V213" s="3"/>
      <c r="W213" s="3"/>
      <c r="X213" s="3"/>
      <c r="Y213" s="3"/>
      <c r="Z213" s="3"/>
      <c r="AA213" s="3"/>
      <c r="AB213" s="3"/>
      <c r="AC213" s="3"/>
      <c r="AD213" s="3"/>
      <c r="AE213" s="3"/>
      <c r="AF213" s="3"/>
      <c r="AG213" s="3"/>
      <c r="AH213" s="3"/>
    </row>
    <row r="214" spans="11:34">
      <c r="K214" s="3"/>
      <c r="L214" s="3"/>
      <c r="M214" s="3"/>
      <c r="N214" s="3"/>
      <c r="O214" s="3"/>
      <c r="P214" s="3"/>
      <c r="Q214" s="3"/>
      <c r="R214" s="3"/>
      <c r="S214" s="3"/>
      <c r="T214" s="3"/>
      <c r="U214" s="3"/>
      <c r="V214" s="3"/>
      <c r="W214" s="3"/>
      <c r="X214" s="3"/>
      <c r="Y214" s="3"/>
      <c r="Z214" s="3"/>
      <c r="AA214" s="3"/>
      <c r="AB214" s="3"/>
      <c r="AC214" s="3"/>
      <c r="AD214" s="3"/>
      <c r="AE214" s="3"/>
      <c r="AF214" s="3"/>
      <c r="AG214" s="3"/>
      <c r="AH214" s="3"/>
    </row>
    <row r="215" spans="11:34">
      <c r="K215" s="3"/>
      <c r="L215" s="3"/>
      <c r="M215" s="3"/>
      <c r="N215" s="3"/>
      <c r="O215" s="3"/>
      <c r="P215" s="3"/>
      <c r="Q215" s="3"/>
      <c r="R215" s="3"/>
      <c r="S215" s="3"/>
      <c r="T215" s="3"/>
      <c r="U215" s="3"/>
      <c r="V215" s="3"/>
      <c r="W215" s="3"/>
      <c r="X215" s="3"/>
      <c r="Y215" s="3"/>
      <c r="Z215" s="3"/>
      <c r="AA215" s="3"/>
      <c r="AB215" s="3"/>
      <c r="AC215" s="3"/>
      <c r="AD215" s="3"/>
      <c r="AE215" s="3"/>
      <c r="AF215" s="3"/>
      <c r="AG215" s="3"/>
      <c r="AH215" s="3"/>
    </row>
    <row r="216" spans="11:34">
      <c r="K216" s="3"/>
      <c r="L216" s="3"/>
      <c r="M216" s="3"/>
      <c r="N216" s="3"/>
      <c r="O216" s="3"/>
      <c r="P216" s="3"/>
      <c r="Q216" s="3"/>
      <c r="R216" s="3"/>
      <c r="S216" s="3"/>
      <c r="T216" s="3"/>
      <c r="U216" s="3"/>
      <c r="V216" s="3"/>
      <c r="W216" s="3"/>
      <c r="X216" s="3"/>
      <c r="Y216" s="3"/>
      <c r="Z216" s="3"/>
      <c r="AA216" s="3"/>
      <c r="AB216" s="3"/>
      <c r="AC216" s="3"/>
      <c r="AD216" s="3"/>
      <c r="AE216" s="3"/>
      <c r="AF216" s="3"/>
      <c r="AG216" s="3"/>
      <c r="AH216" s="3"/>
    </row>
  </sheetData>
  <protectedRanges>
    <protectedRange password="C64C" sqref="E9:J9 B9:D11" name="Диапазон1_7_2_1"/>
    <protectedRange password="C64C" sqref="B12:J12" name="Диапазон1_7_1_1_2"/>
    <protectedRange password="C64C" sqref="D29:J29 D23:J23" name="Диапазон1_7_2_1_2"/>
    <protectedRange password="C64C" sqref="B13:D13 D15" name="Диапазон1_7_1_1_2_3"/>
    <protectedRange password="C64C" sqref="C23 C29" name="Диапазон1_7_2_1_1_1"/>
    <protectedRange password="C64C" sqref="B15:C15 B29 B17:B23" name="Диапазон1_7_1_1_2_1_1"/>
    <protectedRange password="C64C" sqref="B16" name="Диапазон1_7_4_1"/>
    <protectedRange password="C64C" sqref="D25" name="Диапазон1_7_1_1_2_2_1"/>
    <protectedRange password="C64C" sqref="C25" name="Диапазон1_7_3_1_1_2"/>
    <protectedRange password="C64C" sqref="B25" name="Диапазон1_7_4_1_1_4_2"/>
    <protectedRange password="C64C" sqref="C30 C28" name="Диапазон1_7_3_1_1_1_1"/>
    <protectedRange password="C64C" sqref="B30 B28" name="Диапазон1_7_4_1_1_4_1_1"/>
    <protectedRange password="C64C" sqref="E13:E14 E21:E22 E30 E16 E18:E19 E24:E28 E10:E11" name="Диапазон1_7_1_10_10_3_7_3_3_2"/>
    <protectedRange password="C64C" sqref="B31:J31" name="Диапазон1_7_1"/>
    <protectedRange password="C64C" sqref="D32:D34" name="Диапазон1_7_1_4_1"/>
    <protectedRange password="C64C" sqref="C32:C34" name="Диапазон1_7_1_3_1"/>
    <protectedRange password="C64C" sqref="B32 B34" name="Диапазон1_7_1_4_2_1"/>
    <protectedRange password="C64C" sqref="E32:E33" name="Диапазон1_7_1_10_10_3_7_3_3_2_1"/>
    <protectedRange password="C64C" sqref="D35:J35" name="Диапазон1_7_1_2"/>
    <protectedRange password="C64C" sqref="C35" name="Диапазон1_7_1_3_1_1"/>
    <protectedRange password="C64C" sqref="B35" name="Диапазон1_7_1_5_1"/>
    <protectedRange password="C64C" sqref="D36:D38" name="Диапазон1_7_1_4_4_1"/>
    <protectedRange password="C64C" sqref="C36:C38" name="Диапазон1_7_1_3_1_2"/>
    <protectedRange password="C64C" sqref="B37" name="Диапазон1_7_1_4_2_1_1"/>
    <protectedRange password="C64C" sqref="E36" name="Диапазон1_7_1_10_10_3_7_3_3_2_1_1"/>
    <protectedRange password="C64C" sqref="E37:E38" name="Диапазон1_7_1_10_10_3_7_3_3_2_1_2"/>
    <protectedRange password="C64C" sqref="D39:J39" name="Диапазон1_7_1_2_1"/>
    <protectedRange password="C64C" sqref="C39" name="Диапазон1_7_1_3_1_3"/>
    <protectedRange password="C64C" sqref="B39" name="Диапазон1_7_1_5_1_1"/>
    <protectedRange password="C64C" sqref="D40:D43" name="Диапазон1_7_2_1_1"/>
    <protectedRange password="C64C" sqref="C40:C43" name="Диапазон1_7_1_3_1_4"/>
    <protectedRange password="C64C" sqref="B41:B43" name="Диапазон1_7_2_2_1"/>
    <protectedRange password="C64C" sqref="E40:E41" name="Диапазон1_7_1_10_10_3_7_3_3_2_1_3"/>
    <protectedRange password="C64C" sqref="E42:E43" name="Диапазон1_7_1_10_10_3_7_3_3_2_1_4"/>
    <protectedRange password="C64C" sqref="E15" name="Диапазон1_7_1_10_10_3_7_3_3_2_2"/>
    <protectedRange password="C64C" sqref="E17" name="Диапазон1_7_1_10_10_3_7_3_3_2_3"/>
    <protectedRange password="C64C" sqref="E34" name="Диапазон1_7_1_10_10_3_7_3_3_2_1_5"/>
    <protectedRange password="C64C" sqref="B33" name="Диапазон1_7_1_4_2_1_2"/>
    <protectedRange password="C64C" sqref="B36" name="Диапазон1_7_1_4_2_1_1_1"/>
    <protectedRange password="C64C" sqref="B38" name="Диапазон1_7_1_4_2_1_1_2"/>
    <protectedRange password="C64C" sqref="B40" name="Диапазон1_7_2_2_1_1"/>
    <protectedRange password="C64C" sqref="B7:B8" name="Диапазон1_7_1_1_1"/>
    <protectedRange password="C64C" sqref="D7:D8" name="Диапазон1_7_1_1_1_1"/>
    <protectedRange password="C64C" sqref="C7:C8" name="Диапазон1_7_1_1_1_2"/>
    <protectedRange password="C64C" sqref="D5" name="Диапазон1_7_1_1_2_1_1_2_1_1_1_1"/>
    <protectedRange password="C64C" sqref="F10:J11 F13:J19 F21:J22 F24:J28 F30:J30 F32:J34 F36:J38 F40:J43" name="Диапазон1_7_1_10_10_3_9"/>
  </protectedRanges>
  <mergeCells count="9">
    <mergeCell ref="B9:J9"/>
    <mergeCell ref="B12:J12"/>
    <mergeCell ref="E4:J4"/>
    <mergeCell ref="B39:J39"/>
    <mergeCell ref="B20:J20"/>
    <mergeCell ref="B23:J23"/>
    <mergeCell ref="B29:J29"/>
    <mergeCell ref="B31:J31"/>
    <mergeCell ref="B35:J35"/>
  </mergeCells>
  <pageMargins left="0.7" right="0.7" top="0.75" bottom="0.75" header="0.3" footer="0.3"/>
  <pageSetup paperSize="9" scale="47" fitToHeight="0" orientation="portrait" r:id="rId1"/>
  <rowBreaks count="1" manualBreakCount="1">
    <brk id="24" min="1" max="6" man="1"/>
  </rowBreaks>
  <ignoredErrors>
    <ignoredError sqref="E10:E11 E28 E13:E19 E21:E22 E24:E27 E30 E32:E34 E36:E38 E40:E43"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pageSetUpPr fitToPage="1"/>
  </sheetPr>
  <dimension ref="A1:L57"/>
  <sheetViews>
    <sheetView zoomScaleNormal="100" zoomScaleSheetLayoutView="100" workbookViewId="0">
      <pane ySplit="7" topLeftCell="A8" activePane="bottomLeft" state="frozen"/>
      <selection pane="bottomLeft" activeCell="A5" sqref="A5"/>
    </sheetView>
  </sheetViews>
  <sheetFormatPr defaultColWidth="9.140625" defaultRowHeight="15.75"/>
  <cols>
    <col min="1" max="1" width="0.42578125" style="3" customWidth="1"/>
    <col min="2" max="2" width="27.7109375" style="7" customWidth="1"/>
    <col min="3" max="3" width="35.7109375" style="3" customWidth="1"/>
    <col min="4" max="4" width="83.7109375" style="22" customWidth="1"/>
    <col min="5" max="10" width="12.7109375" style="15" customWidth="1"/>
    <col min="11" max="11" width="12.7109375" style="3" customWidth="1"/>
    <col min="12" max="12" width="0.42578125" style="3" customWidth="1"/>
    <col min="13" max="16384" width="9.140625" style="3"/>
  </cols>
  <sheetData>
    <row r="1" spans="1:12" ht="3.75" customHeight="1">
      <c r="A1" s="44"/>
      <c r="B1" s="46"/>
      <c r="C1" s="44"/>
      <c r="D1" s="47"/>
      <c r="E1" s="107"/>
      <c r="F1" s="107"/>
      <c r="G1" s="107"/>
      <c r="H1" s="107"/>
      <c r="I1" s="107"/>
      <c r="J1" s="107"/>
      <c r="K1" s="44"/>
      <c r="L1" s="44"/>
    </row>
    <row r="2" spans="1:12" ht="18" customHeight="1">
      <c r="A2" s="44"/>
      <c r="B2" s="1"/>
      <c r="C2" s="19"/>
      <c r="D2" s="19"/>
      <c r="E2" s="10"/>
      <c r="F2" s="10"/>
      <c r="G2" s="10"/>
      <c r="H2" s="10"/>
      <c r="I2" s="10"/>
      <c r="J2" s="10"/>
      <c r="K2" s="10"/>
      <c r="L2" s="44"/>
    </row>
    <row r="3" spans="1:12" ht="18" customHeight="1">
      <c r="A3" s="44"/>
      <c r="B3" s="1"/>
      <c r="D3" s="20"/>
      <c r="E3" s="11"/>
      <c r="F3" s="11"/>
      <c r="G3" s="11"/>
      <c r="H3" s="11"/>
      <c r="I3" s="11"/>
      <c r="J3" s="11"/>
      <c r="K3" s="11"/>
      <c r="L3" s="44"/>
    </row>
    <row r="4" spans="1:12" ht="18" customHeight="1">
      <c r="A4" s="44"/>
      <c r="B4" s="34"/>
      <c r="C4" s="2"/>
      <c r="D4" s="24"/>
      <c r="E4" s="149"/>
      <c r="F4" s="149"/>
      <c r="G4" s="149"/>
      <c r="H4" s="149"/>
      <c r="I4" s="149"/>
      <c r="J4" s="149"/>
      <c r="K4" s="149"/>
      <c r="L4" s="44"/>
    </row>
    <row r="5" spans="1:12" ht="18" customHeight="1">
      <c r="A5" s="44"/>
      <c r="B5" s="6"/>
      <c r="C5" s="4"/>
      <c r="D5" s="25"/>
      <c r="E5" s="136"/>
      <c r="F5" s="136"/>
      <c r="G5" s="136"/>
      <c r="H5" s="136"/>
      <c r="I5" s="136"/>
      <c r="J5" s="117" t="s">
        <v>3166</v>
      </c>
      <c r="K5" s="117" t="s">
        <v>3164</v>
      </c>
      <c r="L5" s="44"/>
    </row>
    <row r="6" spans="1:12" s="26" customFormat="1" ht="18" customHeight="1">
      <c r="A6" s="45"/>
      <c r="B6" s="35"/>
      <c r="C6" s="38"/>
      <c r="D6" s="33"/>
      <c r="E6" s="135"/>
      <c r="F6" s="135"/>
      <c r="G6" s="135"/>
      <c r="H6" s="135"/>
      <c r="I6" s="135"/>
      <c r="J6" s="117">
        <v>3.9</v>
      </c>
      <c r="K6" s="117">
        <v>3.67</v>
      </c>
      <c r="L6" s="45"/>
    </row>
    <row r="7" spans="1:12" s="26" customFormat="1" ht="12.75">
      <c r="A7" s="45"/>
      <c r="B7" s="117" t="s">
        <v>2394</v>
      </c>
      <c r="C7" s="117" t="s">
        <v>2761</v>
      </c>
      <c r="D7" s="117" t="s">
        <v>2392</v>
      </c>
      <c r="E7" s="117" t="s">
        <v>3167</v>
      </c>
      <c r="F7" s="117" t="s">
        <v>3161</v>
      </c>
      <c r="G7" s="117" t="s">
        <v>3162</v>
      </c>
      <c r="H7" s="117" t="s">
        <v>3163</v>
      </c>
      <c r="I7" s="117" t="s">
        <v>3159</v>
      </c>
      <c r="J7" s="117" t="s">
        <v>3165</v>
      </c>
      <c r="K7" s="117" t="s">
        <v>3160</v>
      </c>
      <c r="L7" s="45"/>
    </row>
    <row r="8" spans="1:12" s="26" customFormat="1" ht="12.75">
      <c r="A8" s="45"/>
      <c r="B8" s="117"/>
      <c r="C8" s="117"/>
      <c r="D8" s="117"/>
      <c r="E8" s="117"/>
      <c r="F8" s="137">
        <v>0.59</v>
      </c>
      <c r="G8" s="137">
        <v>0.52</v>
      </c>
      <c r="H8" s="137">
        <v>0.49</v>
      </c>
      <c r="I8" s="137">
        <v>0.2</v>
      </c>
      <c r="J8" s="137">
        <v>0.81</v>
      </c>
      <c r="K8" s="117"/>
      <c r="L8" s="45"/>
    </row>
    <row r="9" spans="1:12" s="26" customFormat="1" ht="12.75" customHeight="1">
      <c r="A9" s="45" t="s">
        <v>3160</v>
      </c>
      <c r="B9" s="148" t="s">
        <v>2405</v>
      </c>
      <c r="C9" s="148"/>
      <c r="D9" s="148"/>
      <c r="E9" s="148"/>
      <c r="F9" s="148"/>
      <c r="G9" s="148"/>
      <c r="H9" s="148"/>
      <c r="I9" s="148"/>
      <c r="J9" s="148"/>
      <c r="K9" s="148"/>
      <c r="L9" s="45"/>
    </row>
    <row r="10" spans="1:12" s="26" customFormat="1" ht="90" customHeight="1">
      <c r="A10" s="45"/>
      <c r="B10" s="39" t="s">
        <v>343</v>
      </c>
      <c r="C10" s="113"/>
      <c r="D10" s="52" t="s">
        <v>2225</v>
      </c>
      <c r="E10" s="42">
        <f>'ОБЩИЙ ПРАЙС ЛИСТ'!G696</f>
        <v>11170</v>
      </c>
      <c r="F10" s="138">
        <f>E10*0.41/100*$K$6</f>
        <v>168.07498999999999</v>
      </c>
      <c r="G10" s="138">
        <f>E10*0.48/100*$K$6</f>
        <v>196.77071999999998</v>
      </c>
      <c r="H10" s="138">
        <f>E10*0.51/100*$K$6</f>
        <v>209.06888999999998</v>
      </c>
      <c r="I10" s="138">
        <f>J10*0.8</f>
        <v>282.28824000000003</v>
      </c>
      <c r="J10" s="138">
        <f>E10*0.81/100*$J$6</f>
        <v>352.8603</v>
      </c>
      <c r="K10" s="124"/>
      <c r="L10" s="45"/>
    </row>
    <row r="11" spans="1:12" s="26" customFormat="1" ht="90" customHeight="1">
      <c r="A11" s="45"/>
      <c r="B11" s="39" t="s">
        <v>344</v>
      </c>
      <c r="C11" s="113"/>
      <c r="D11" s="52" t="s">
        <v>3116</v>
      </c>
      <c r="E11" s="131">
        <f>'ОБЩИЙ ПРАЙС ЛИСТ'!G699</f>
        <v>13650</v>
      </c>
      <c r="F11" s="138">
        <f>E11*0.41/100*$K$6</f>
        <v>205.39155</v>
      </c>
      <c r="G11" s="138">
        <f>E11*0.48/100*$K$6</f>
        <v>240.45839999999998</v>
      </c>
      <c r="H11" s="138">
        <f>E11*0.51/100*$K$6</f>
        <v>255.48704999999998</v>
      </c>
      <c r="I11" s="138">
        <f>J11*0.8</f>
        <v>344.96280000000002</v>
      </c>
      <c r="J11" s="138">
        <f>E11*0.81/100*$J$6</f>
        <v>431.20349999999996</v>
      </c>
      <c r="K11" s="124"/>
      <c r="L11" s="45"/>
    </row>
    <row r="12" spans="1:12" s="26" customFormat="1" ht="12.75" customHeight="1">
      <c r="A12" s="45"/>
      <c r="B12" s="148" t="s">
        <v>2826</v>
      </c>
      <c r="C12" s="148"/>
      <c r="D12" s="148"/>
      <c r="E12" s="148"/>
      <c r="F12" s="148"/>
      <c r="G12" s="148"/>
      <c r="H12" s="148"/>
      <c r="I12" s="148"/>
      <c r="J12" s="148"/>
      <c r="K12" s="148"/>
      <c r="L12" s="45"/>
    </row>
    <row r="13" spans="1:12" s="26" customFormat="1" ht="90" customHeight="1">
      <c r="A13" s="45"/>
      <c r="B13" s="39" t="s">
        <v>345</v>
      </c>
      <c r="C13" s="80"/>
      <c r="D13" s="52" t="s">
        <v>2226</v>
      </c>
      <c r="E13" s="131">
        <f>'ОБЩИЙ ПРАЙС ЛИСТ'!G694</f>
        <v>3750</v>
      </c>
      <c r="F13" s="138">
        <f t="shared" ref="F13:F22" si="0">E13*0.41/100*$K$6</f>
        <v>56.426249999999996</v>
      </c>
      <c r="G13" s="138">
        <f t="shared" ref="G13:G22" si="1">E13*0.48/100*$K$6</f>
        <v>66.06</v>
      </c>
      <c r="H13" s="138">
        <f t="shared" ref="H13:H22" si="2">E13*0.51/100*$K$6</f>
        <v>70.188749999999999</v>
      </c>
      <c r="I13" s="138">
        <f t="shared" ref="I13:I22" si="3">J13*0.8</f>
        <v>94.77</v>
      </c>
      <c r="J13" s="138">
        <f t="shared" ref="J13:J22" si="4">E13*0.81/100*$J$6</f>
        <v>118.46249999999999</v>
      </c>
      <c r="L13" s="45"/>
    </row>
    <row r="14" spans="1:12" s="26" customFormat="1" ht="90" customHeight="1">
      <c r="A14" s="45"/>
      <c r="B14" s="39" t="s">
        <v>244</v>
      </c>
      <c r="C14" s="80"/>
      <c r="D14" s="52" t="s">
        <v>2227</v>
      </c>
      <c r="E14" s="42">
        <f>'ОБЩИЙ ПРАЙС ЛИСТ'!G703</f>
        <v>7569</v>
      </c>
      <c r="F14" s="138">
        <f t="shared" si="0"/>
        <v>113.89074299999999</v>
      </c>
      <c r="G14" s="138">
        <f t="shared" si="1"/>
        <v>133.33550399999999</v>
      </c>
      <c r="H14" s="138">
        <f t="shared" si="2"/>
        <v>141.66897299999999</v>
      </c>
      <c r="I14" s="138">
        <f t="shared" si="3"/>
        <v>191.28376800000001</v>
      </c>
      <c r="J14" s="138">
        <f t="shared" si="4"/>
        <v>239.10471000000001</v>
      </c>
      <c r="L14" s="45"/>
    </row>
    <row r="15" spans="1:12" s="26" customFormat="1" ht="90" customHeight="1">
      <c r="A15" s="45"/>
      <c r="B15" s="39" t="s">
        <v>245</v>
      </c>
      <c r="C15" s="80"/>
      <c r="D15" s="59" t="s">
        <v>2228</v>
      </c>
      <c r="E15" s="42">
        <f>'ОБЩИЙ ПРАЙС ЛИСТ'!G695</f>
        <v>10992</v>
      </c>
      <c r="F15" s="138">
        <f t="shared" si="0"/>
        <v>165.39662399999997</v>
      </c>
      <c r="G15" s="138">
        <f t="shared" si="1"/>
        <v>193.63507200000001</v>
      </c>
      <c r="H15" s="138">
        <f t="shared" si="2"/>
        <v>205.73726400000001</v>
      </c>
      <c r="I15" s="138">
        <f t="shared" si="3"/>
        <v>277.78982400000001</v>
      </c>
      <c r="J15" s="138">
        <f t="shared" si="4"/>
        <v>347.23728</v>
      </c>
      <c r="L15" s="45"/>
    </row>
    <row r="16" spans="1:12" s="26" customFormat="1" ht="90" customHeight="1">
      <c r="A16" s="45"/>
      <c r="B16" s="39" t="s">
        <v>197</v>
      </c>
      <c r="C16" s="80"/>
      <c r="D16" s="59" t="s">
        <v>2229</v>
      </c>
      <c r="E16" s="131">
        <f>'ОБЩИЙ ПРАЙС ЛИСТ'!G697</f>
        <v>13950</v>
      </c>
      <c r="F16" s="138">
        <f t="shared" si="0"/>
        <v>209.90565000000001</v>
      </c>
      <c r="G16" s="138">
        <f t="shared" si="1"/>
        <v>245.74319999999997</v>
      </c>
      <c r="H16" s="138">
        <f t="shared" si="2"/>
        <v>261.10214999999999</v>
      </c>
      <c r="I16" s="138">
        <f t="shared" si="3"/>
        <v>352.5444</v>
      </c>
      <c r="J16" s="138">
        <f t="shared" si="4"/>
        <v>440.68049999999999</v>
      </c>
      <c r="L16" s="45"/>
    </row>
    <row r="17" spans="1:12" s="26" customFormat="1" ht="90" customHeight="1">
      <c r="A17" s="45"/>
      <c r="B17" s="39" t="s">
        <v>603</v>
      </c>
      <c r="C17" s="80"/>
      <c r="D17" s="59" t="s">
        <v>3117</v>
      </c>
      <c r="E17" s="131">
        <f>'ОБЩИЙ ПРАЙС ЛИСТ'!G704</f>
        <v>9470</v>
      </c>
      <c r="F17" s="138">
        <f t="shared" si="0"/>
        <v>142.49509</v>
      </c>
      <c r="G17" s="138">
        <f t="shared" si="1"/>
        <v>166.82351999999997</v>
      </c>
      <c r="H17" s="138">
        <f t="shared" si="2"/>
        <v>177.24999</v>
      </c>
      <c r="I17" s="138">
        <f t="shared" si="3"/>
        <v>239.32584000000003</v>
      </c>
      <c r="J17" s="138">
        <f t="shared" si="4"/>
        <v>299.15730000000002</v>
      </c>
      <c r="K17" s="124" t="s">
        <v>3123</v>
      </c>
      <c r="L17" s="45"/>
    </row>
    <row r="18" spans="1:12" s="26" customFormat="1" ht="90" customHeight="1">
      <c r="A18" s="45"/>
      <c r="B18" s="39" t="s">
        <v>2909</v>
      </c>
      <c r="C18" s="80"/>
      <c r="D18" s="59" t="s">
        <v>2910</v>
      </c>
      <c r="E18" s="42">
        <f>'ОБЩИЙ ПРАЙС ЛИСТ'!G705</f>
        <v>6205</v>
      </c>
      <c r="F18" s="138">
        <f t="shared" si="0"/>
        <v>93.366634999999988</v>
      </c>
      <c r="G18" s="138">
        <f t="shared" si="1"/>
        <v>109.30728000000001</v>
      </c>
      <c r="H18" s="138">
        <f t="shared" si="2"/>
        <v>116.13898500000001</v>
      </c>
      <c r="I18" s="138">
        <f t="shared" si="3"/>
        <v>156.81276000000003</v>
      </c>
      <c r="J18" s="138">
        <f t="shared" si="4"/>
        <v>196.01595</v>
      </c>
      <c r="L18" s="45"/>
    </row>
    <row r="19" spans="1:12" s="26" customFormat="1" ht="90" customHeight="1">
      <c r="A19" s="45"/>
      <c r="B19" s="39" t="s">
        <v>198</v>
      </c>
      <c r="C19" s="80"/>
      <c r="D19" s="59" t="s">
        <v>3118</v>
      </c>
      <c r="E19" s="42">
        <f>'ОБЩИЙ ПРАЙС ЛИСТ'!G698</f>
        <v>12712</v>
      </c>
      <c r="F19" s="138">
        <f t="shared" si="0"/>
        <v>191.27746399999998</v>
      </c>
      <c r="G19" s="138">
        <f t="shared" si="1"/>
        <v>223.93459200000001</v>
      </c>
      <c r="H19" s="138">
        <f t="shared" si="2"/>
        <v>237.93050399999998</v>
      </c>
      <c r="I19" s="138">
        <f t="shared" si="3"/>
        <v>321.25766400000003</v>
      </c>
      <c r="J19" s="138">
        <f t="shared" si="4"/>
        <v>401.57208000000003</v>
      </c>
      <c r="K19" s="124" t="s">
        <v>3123</v>
      </c>
      <c r="L19" s="45"/>
    </row>
    <row r="20" spans="1:12" s="26" customFormat="1" ht="90" customHeight="1">
      <c r="A20" s="45"/>
      <c r="B20" s="39" t="s">
        <v>199</v>
      </c>
      <c r="C20" s="80"/>
      <c r="D20" s="59" t="s">
        <v>3115</v>
      </c>
      <c r="E20" s="131">
        <f>'ОБЩИЙ ПРАЙС ЛИСТ'!G700</f>
        <v>18600</v>
      </c>
      <c r="F20" s="138">
        <f t="shared" si="0"/>
        <v>279.87420000000003</v>
      </c>
      <c r="G20" s="138">
        <f t="shared" si="1"/>
        <v>327.6576</v>
      </c>
      <c r="H20" s="138">
        <f t="shared" si="2"/>
        <v>348.13619999999997</v>
      </c>
      <c r="I20" s="138">
        <f t="shared" si="3"/>
        <v>470.05920000000009</v>
      </c>
      <c r="J20" s="138">
        <f t="shared" si="4"/>
        <v>587.57400000000007</v>
      </c>
      <c r="L20" s="45"/>
    </row>
    <row r="21" spans="1:12" s="26" customFormat="1" ht="90" customHeight="1">
      <c r="A21" s="45"/>
      <c r="B21" s="39" t="s">
        <v>2838</v>
      </c>
      <c r="C21" s="80"/>
      <c r="D21" s="59" t="s">
        <v>2839</v>
      </c>
      <c r="E21" s="42">
        <f>'ОБЩИЙ ПРАЙС ЛИСТ'!G701</f>
        <v>15330</v>
      </c>
      <c r="F21" s="138">
        <f t="shared" si="0"/>
        <v>230.67050999999998</v>
      </c>
      <c r="G21" s="138">
        <f t="shared" si="1"/>
        <v>270.05328000000003</v>
      </c>
      <c r="H21" s="138">
        <f t="shared" si="2"/>
        <v>286.93161000000003</v>
      </c>
      <c r="I21" s="138">
        <f t="shared" si="3"/>
        <v>387.41976000000005</v>
      </c>
      <c r="J21" s="138">
        <f t="shared" si="4"/>
        <v>484.27470000000005</v>
      </c>
      <c r="L21" s="45"/>
    </row>
    <row r="22" spans="1:12" s="26" customFormat="1" ht="90" customHeight="1">
      <c r="A22" s="45"/>
      <c r="B22" s="39" t="s">
        <v>626</v>
      </c>
      <c r="C22" s="80"/>
      <c r="D22" s="59" t="s">
        <v>2230</v>
      </c>
      <c r="E22" s="42">
        <f>'ОБЩИЙ ПРАЙС ЛИСТ'!G702</f>
        <v>19349</v>
      </c>
      <c r="F22" s="138">
        <f t="shared" si="0"/>
        <v>291.14440299999995</v>
      </c>
      <c r="G22" s="138">
        <f t="shared" si="1"/>
        <v>340.85198400000002</v>
      </c>
      <c r="H22" s="138">
        <f t="shared" si="2"/>
        <v>362.15523300000001</v>
      </c>
      <c r="I22" s="138">
        <f t="shared" si="3"/>
        <v>488.98792800000001</v>
      </c>
      <c r="J22" s="138">
        <f t="shared" si="4"/>
        <v>611.23491000000001</v>
      </c>
      <c r="L22" s="45"/>
    </row>
    <row r="23" spans="1:12" s="26" customFormat="1" ht="12.75" customHeight="1">
      <c r="A23" s="45"/>
      <c r="B23" s="148" t="s">
        <v>2406</v>
      </c>
      <c r="C23" s="148"/>
      <c r="D23" s="148"/>
      <c r="E23" s="148"/>
      <c r="F23" s="148"/>
      <c r="G23" s="148"/>
      <c r="H23" s="148"/>
      <c r="I23" s="148"/>
      <c r="J23" s="148"/>
      <c r="K23" s="148"/>
      <c r="L23" s="45"/>
    </row>
    <row r="24" spans="1:12" s="26" customFormat="1" ht="90" customHeight="1">
      <c r="A24" s="45"/>
      <c r="B24" s="39" t="s">
        <v>1823</v>
      </c>
      <c r="C24" s="80" t="s">
        <v>1827</v>
      </c>
      <c r="D24" s="59" t="s">
        <v>2231</v>
      </c>
      <c r="E24" s="42">
        <f>'ОБЩИЙ ПРАЙС ЛИСТ'!G708</f>
        <v>33437</v>
      </c>
      <c r="F24" s="138">
        <f>E24*0.41/100*$K$6</f>
        <v>503.12653899999998</v>
      </c>
      <c r="G24" s="138">
        <f>E24*0.48/100*$K$6</f>
        <v>589.02619200000004</v>
      </c>
      <c r="H24" s="138">
        <f>E24*0.51/100*$K$6</f>
        <v>625.84032899999988</v>
      </c>
      <c r="I24" s="138">
        <f>J24*0.8</f>
        <v>845.01986399999987</v>
      </c>
      <c r="J24" s="138">
        <f>E24*0.81/100*$J$6</f>
        <v>1056.2748299999998</v>
      </c>
      <c r="K24" s="122" t="s">
        <v>2450</v>
      </c>
      <c r="L24" s="45"/>
    </row>
    <row r="25" spans="1:12" s="26" customFormat="1" ht="12.75" customHeight="1">
      <c r="A25" s="45"/>
      <c r="B25" s="148" t="s">
        <v>2407</v>
      </c>
      <c r="C25" s="148"/>
      <c r="D25" s="148"/>
      <c r="E25" s="148"/>
      <c r="F25" s="148"/>
      <c r="G25" s="148"/>
      <c r="H25" s="148"/>
      <c r="I25" s="148"/>
      <c r="J25" s="148"/>
      <c r="K25" s="148"/>
      <c r="L25" s="45"/>
    </row>
    <row r="26" spans="1:12" s="26" customFormat="1" ht="90" customHeight="1">
      <c r="A26" s="45"/>
      <c r="B26" s="39" t="s">
        <v>346</v>
      </c>
      <c r="C26" s="113"/>
      <c r="D26" s="52" t="s">
        <v>2232</v>
      </c>
      <c r="E26" s="131">
        <f>'ОБЩИЙ ПРАЙС ЛИСТ'!G682</f>
        <v>10050</v>
      </c>
      <c r="F26" s="138">
        <f t="shared" ref="F26:F56" si="5">E26*0.41/100*$K$6</f>
        <v>151.22234999999998</v>
      </c>
      <c r="G26" s="138">
        <f t="shared" ref="G26:G27" si="6">E26*0.48/100*$K$6</f>
        <v>177.04079999999999</v>
      </c>
      <c r="H26" s="138">
        <f t="shared" ref="H26:H27" si="7">E26*0.51/100*$K$6</f>
        <v>188.10585</v>
      </c>
      <c r="I26" s="138">
        <f t="shared" ref="I26:I56" si="8">J26*0.8</f>
        <v>253.98360000000002</v>
      </c>
      <c r="J26" s="138">
        <f t="shared" ref="J26:J27" si="9">E26*0.81/100*$J$6</f>
        <v>317.47950000000003</v>
      </c>
      <c r="L26" s="45"/>
    </row>
    <row r="27" spans="1:12" s="26" customFormat="1" ht="90" customHeight="1">
      <c r="A27" s="45"/>
      <c r="B27" s="39" t="s">
        <v>347</v>
      </c>
      <c r="C27" s="113"/>
      <c r="D27" s="52" t="s">
        <v>3119</v>
      </c>
      <c r="E27" s="42">
        <f>'ОБЩИЙ ПРАЙС ЛИСТ'!G684</f>
        <v>14438</v>
      </c>
      <c r="F27" s="138">
        <f t="shared" si="5"/>
        <v>217.24858599999999</v>
      </c>
      <c r="G27" s="138">
        <f t="shared" si="6"/>
        <v>254.33980799999998</v>
      </c>
      <c r="H27" s="138">
        <f t="shared" si="7"/>
        <v>270.23604600000004</v>
      </c>
      <c r="I27" s="138">
        <f t="shared" si="8"/>
        <v>364.87713600000001</v>
      </c>
      <c r="J27" s="138">
        <f t="shared" si="9"/>
        <v>456.09641999999997</v>
      </c>
      <c r="K27" s="124" t="s">
        <v>3123</v>
      </c>
      <c r="L27" s="45"/>
    </row>
    <row r="28" spans="1:12" s="26" customFormat="1" ht="12.75" customHeight="1">
      <c r="A28" s="45"/>
      <c r="B28" s="148" t="s">
        <v>2827</v>
      </c>
      <c r="C28" s="148"/>
      <c r="D28" s="148"/>
      <c r="E28" s="148"/>
      <c r="F28" s="148"/>
      <c r="G28" s="148"/>
      <c r="H28" s="148"/>
      <c r="I28" s="148"/>
      <c r="J28" s="148"/>
      <c r="K28" s="148"/>
      <c r="L28" s="45"/>
    </row>
    <row r="29" spans="1:12" s="26" customFormat="1" ht="90" customHeight="1">
      <c r="A29" s="45"/>
      <c r="B29" s="39" t="s">
        <v>200</v>
      </c>
      <c r="C29" s="80"/>
      <c r="D29" s="52" t="s">
        <v>2233</v>
      </c>
      <c r="E29" s="131">
        <f>'ОБЩИЙ ПРАЙС ЛИСТ'!G669</f>
        <v>6990</v>
      </c>
      <c r="F29" s="138">
        <f t="shared" si="5"/>
        <v>105.17852999999998</v>
      </c>
      <c r="G29" s="138">
        <f t="shared" ref="G29:G39" si="10">E29*0.48/100*$K$6</f>
        <v>123.13584</v>
      </c>
      <c r="H29" s="138">
        <f t="shared" ref="H29:H39" si="11">E29*0.51/100*$K$6</f>
        <v>130.83183</v>
      </c>
      <c r="I29" s="138">
        <f t="shared" si="8"/>
        <v>176.65128000000004</v>
      </c>
      <c r="J29" s="138">
        <f t="shared" ref="J29:J39" si="12">E29*0.81/100*$J$6</f>
        <v>220.81410000000002</v>
      </c>
      <c r="L29" s="45"/>
    </row>
    <row r="30" spans="1:12" s="26" customFormat="1" ht="90" customHeight="1">
      <c r="A30" s="45"/>
      <c r="B30" s="39" t="s">
        <v>201</v>
      </c>
      <c r="C30" s="91"/>
      <c r="D30" s="59" t="s">
        <v>2234</v>
      </c>
      <c r="E30" s="131">
        <f>'ОБЩИЙ ПРАЙС ЛИСТ'!G681</f>
        <v>10350</v>
      </c>
      <c r="F30" s="138">
        <f t="shared" si="5"/>
        <v>155.73645000000002</v>
      </c>
      <c r="G30" s="138">
        <f t="shared" si="10"/>
        <v>182.32560000000001</v>
      </c>
      <c r="H30" s="138">
        <f t="shared" si="11"/>
        <v>193.72094999999999</v>
      </c>
      <c r="I30" s="138">
        <f t="shared" si="8"/>
        <v>261.56519999999995</v>
      </c>
      <c r="J30" s="138">
        <f t="shared" si="12"/>
        <v>326.95649999999995</v>
      </c>
      <c r="L30" s="45"/>
    </row>
    <row r="31" spans="1:12" s="26" customFormat="1" ht="90" customHeight="1">
      <c r="A31" s="45"/>
      <c r="B31" s="39" t="s">
        <v>246</v>
      </c>
      <c r="C31" s="80"/>
      <c r="D31" s="52" t="s">
        <v>2235</v>
      </c>
      <c r="E31" s="42">
        <f>'ОБЩИЙ ПРАЙС ЛИСТ'!G686</f>
        <v>6308</v>
      </c>
      <c r="F31" s="138">
        <f t="shared" si="5"/>
        <v>94.916475999999989</v>
      </c>
      <c r="G31" s="138">
        <f t="shared" si="10"/>
        <v>111.12172799999999</v>
      </c>
      <c r="H31" s="138">
        <f t="shared" si="11"/>
        <v>118.066836</v>
      </c>
      <c r="I31" s="138">
        <f t="shared" si="8"/>
        <v>159.41577600000002</v>
      </c>
      <c r="J31" s="138">
        <f t="shared" si="12"/>
        <v>199.26972000000001</v>
      </c>
      <c r="L31" s="45"/>
    </row>
    <row r="32" spans="1:12" s="26" customFormat="1" ht="90" customHeight="1">
      <c r="A32" s="45"/>
      <c r="B32" s="39" t="s">
        <v>604</v>
      </c>
      <c r="C32" s="80"/>
      <c r="D32" s="52" t="s">
        <v>3120</v>
      </c>
      <c r="E32" s="131">
        <f>'ОБЩИЙ ПРАЙС ЛИСТ'!G673</f>
        <v>9470</v>
      </c>
      <c r="F32" s="138">
        <f t="shared" si="5"/>
        <v>142.49509</v>
      </c>
      <c r="G32" s="138">
        <f t="shared" si="10"/>
        <v>166.82351999999997</v>
      </c>
      <c r="H32" s="138">
        <f t="shared" si="11"/>
        <v>177.24999</v>
      </c>
      <c r="I32" s="138">
        <f t="shared" si="8"/>
        <v>239.32584000000003</v>
      </c>
      <c r="J32" s="138">
        <f t="shared" si="12"/>
        <v>299.15730000000002</v>
      </c>
      <c r="K32" s="124" t="s">
        <v>3123</v>
      </c>
      <c r="L32" s="45"/>
    </row>
    <row r="33" spans="1:12" s="26" customFormat="1" ht="90" customHeight="1">
      <c r="A33" s="45"/>
      <c r="B33" s="39" t="s">
        <v>2913</v>
      </c>
      <c r="C33" s="80"/>
      <c r="D33" s="52" t="s">
        <v>2914</v>
      </c>
      <c r="E33" s="42">
        <f>'ОБЩИЙ ПРАЙС ЛИСТ'!G674</f>
        <v>6570</v>
      </c>
      <c r="F33" s="138">
        <f t="shared" si="5"/>
        <v>98.858789999999985</v>
      </c>
      <c r="G33" s="138">
        <f t="shared" si="10"/>
        <v>115.73711999999999</v>
      </c>
      <c r="H33" s="138">
        <f t="shared" si="11"/>
        <v>122.97069000000002</v>
      </c>
      <c r="I33" s="138">
        <f t="shared" si="8"/>
        <v>166.03704000000005</v>
      </c>
      <c r="J33" s="138">
        <f t="shared" si="12"/>
        <v>207.54630000000003</v>
      </c>
      <c r="K33" s="123"/>
      <c r="L33" s="45"/>
    </row>
    <row r="34" spans="1:12" s="26" customFormat="1" ht="90" customHeight="1">
      <c r="A34" s="45"/>
      <c r="B34" s="39" t="s">
        <v>247</v>
      </c>
      <c r="C34" s="80"/>
      <c r="D34" s="59" t="s">
        <v>2236</v>
      </c>
      <c r="E34" s="42">
        <f>'ОБЩИЙ ПРАЙС ЛИСТ'!G715</f>
        <v>16108</v>
      </c>
      <c r="F34" s="138">
        <f t="shared" si="5"/>
        <v>242.37707599999999</v>
      </c>
      <c r="G34" s="138">
        <f t="shared" si="10"/>
        <v>283.75852799999996</v>
      </c>
      <c r="H34" s="138">
        <f t="shared" si="11"/>
        <v>301.49343600000003</v>
      </c>
      <c r="I34" s="138">
        <f t="shared" si="8"/>
        <v>407.08137600000009</v>
      </c>
      <c r="J34" s="138">
        <f t="shared" si="12"/>
        <v>508.85172000000006</v>
      </c>
      <c r="K34" s="123"/>
      <c r="L34" s="45"/>
    </row>
    <row r="35" spans="1:12" s="26" customFormat="1" ht="90" customHeight="1">
      <c r="A35" s="45"/>
      <c r="B35" s="39" t="s">
        <v>2667</v>
      </c>
      <c r="C35" s="80"/>
      <c r="D35" s="52" t="s">
        <v>2670</v>
      </c>
      <c r="E35" s="42">
        <f>'ОБЩИЙ ПРАЙС ЛИСТ'!G717</f>
        <v>8478</v>
      </c>
      <c r="F35" s="138">
        <f t="shared" si="5"/>
        <v>127.56846599999999</v>
      </c>
      <c r="G35" s="138">
        <f t="shared" si="10"/>
        <v>149.34844799999999</v>
      </c>
      <c r="H35" s="138">
        <f t="shared" si="11"/>
        <v>158.682726</v>
      </c>
      <c r="I35" s="138">
        <f t="shared" si="8"/>
        <v>214.25601600000002</v>
      </c>
      <c r="J35" s="138">
        <f t="shared" si="12"/>
        <v>267.82002</v>
      </c>
      <c r="K35" s="123"/>
      <c r="L35" s="45"/>
    </row>
    <row r="36" spans="1:12" s="26" customFormat="1" ht="90" customHeight="1">
      <c r="A36" s="45"/>
      <c r="B36" s="39" t="s">
        <v>605</v>
      </c>
      <c r="C36" s="80"/>
      <c r="D36" s="52" t="s">
        <v>3120</v>
      </c>
      <c r="E36" s="42">
        <f>'ОБЩИЙ ПРАЙС ЛИСТ'!G718</f>
        <v>11091</v>
      </c>
      <c r="F36" s="138">
        <f t="shared" si="5"/>
        <v>166.88627699999998</v>
      </c>
      <c r="G36" s="138">
        <f t="shared" si="10"/>
        <v>195.37905599999999</v>
      </c>
      <c r="H36" s="138">
        <f t="shared" si="11"/>
        <v>207.59024699999998</v>
      </c>
      <c r="I36" s="138">
        <f t="shared" si="8"/>
        <v>280.29175200000003</v>
      </c>
      <c r="J36" s="138">
        <f t="shared" si="12"/>
        <v>350.36469</v>
      </c>
      <c r="K36" s="124" t="s">
        <v>3123</v>
      </c>
      <c r="L36" s="45"/>
    </row>
    <row r="37" spans="1:12" s="26" customFormat="1" ht="90" customHeight="1">
      <c r="A37" s="45"/>
      <c r="B37" s="39" t="s">
        <v>202</v>
      </c>
      <c r="C37" s="91"/>
      <c r="D37" s="59" t="s">
        <v>3121</v>
      </c>
      <c r="E37" s="42">
        <f>'ОБЩИЙ ПРАЙС ЛИСТ'!G683</f>
        <v>12865</v>
      </c>
      <c r="F37" s="138">
        <f t="shared" si="5"/>
        <v>193.57965499999997</v>
      </c>
      <c r="G37" s="138">
        <f t="shared" si="10"/>
        <v>226.62983999999997</v>
      </c>
      <c r="H37" s="138">
        <f t="shared" si="11"/>
        <v>240.79420500000003</v>
      </c>
      <c r="I37" s="138">
        <f t="shared" si="8"/>
        <v>325.12428000000006</v>
      </c>
      <c r="J37" s="138">
        <f t="shared" si="12"/>
        <v>406.40535000000006</v>
      </c>
      <c r="K37" s="124" t="s">
        <v>3123</v>
      </c>
      <c r="L37" s="45"/>
    </row>
    <row r="38" spans="1:12" s="26" customFormat="1" ht="90" customHeight="1">
      <c r="A38" s="45"/>
      <c r="B38" s="39" t="s">
        <v>348</v>
      </c>
      <c r="C38" s="80"/>
      <c r="D38" s="59" t="s">
        <v>3122</v>
      </c>
      <c r="E38" s="42">
        <f>'ОБЩИЙ ПРАЙС ЛИСТ'!G716</f>
        <v>20522</v>
      </c>
      <c r="F38" s="138">
        <f t="shared" si="5"/>
        <v>308.79453399999994</v>
      </c>
      <c r="G38" s="138">
        <f t="shared" si="10"/>
        <v>361.51555200000001</v>
      </c>
      <c r="H38" s="138">
        <f t="shared" si="11"/>
        <v>384.110274</v>
      </c>
      <c r="I38" s="138">
        <f t="shared" si="8"/>
        <v>518.63198399999999</v>
      </c>
      <c r="J38" s="138">
        <f t="shared" si="12"/>
        <v>648.2899799999999</v>
      </c>
      <c r="K38" s="124" t="s">
        <v>3123</v>
      </c>
      <c r="L38" s="45"/>
    </row>
    <row r="39" spans="1:12" s="26" customFormat="1" ht="90" customHeight="1">
      <c r="A39" s="45"/>
      <c r="B39" s="39" t="s">
        <v>349</v>
      </c>
      <c r="C39" s="91"/>
      <c r="D39" s="59" t="s">
        <v>2237</v>
      </c>
      <c r="E39" s="42">
        <f>'ОБЩИЙ ПРАЙС ЛИСТ'!G680</f>
        <v>21555</v>
      </c>
      <c r="F39" s="138">
        <f t="shared" si="5"/>
        <v>324.33808499999998</v>
      </c>
      <c r="G39" s="138">
        <f t="shared" si="10"/>
        <v>379.71287999999998</v>
      </c>
      <c r="H39" s="138">
        <f t="shared" si="11"/>
        <v>403.44493500000004</v>
      </c>
      <c r="I39" s="138">
        <f t="shared" si="8"/>
        <v>544.73796000000004</v>
      </c>
      <c r="J39" s="138">
        <f t="shared" si="12"/>
        <v>680.92245000000003</v>
      </c>
      <c r="K39" s="123"/>
      <c r="L39" s="45"/>
    </row>
    <row r="40" spans="1:12" s="26" customFormat="1" ht="90" customHeight="1">
      <c r="A40" s="45"/>
      <c r="B40" s="39" t="s">
        <v>627</v>
      </c>
      <c r="C40" s="91"/>
      <c r="D40" s="59" t="s">
        <v>2238</v>
      </c>
      <c r="E40" s="42">
        <f>'ОБЩИЙ ПРАЙС ЛИСТ'!G685</f>
        <v>20396</v>
      </c>
      <c r="F40" s="138">
        <f t="shared" si="5"/>
        <v>306.8986119999999</v>
      </c>
      <c r="G40" s="138">
        <f t="shared" ref="G40" si="13">E40*0.48/100*$K$6</f>
        <v>359.29593599999998</v>
      </c>
      <c r="H40" s="138">
        <f t="shared" ref="H40" si="14">E40*0.51/100*$K$6</f>
        <v>381.75193200000001</v>
      </c>
      <c r="I40" s="138">
        <f t="shared" si="8"/>
        <v>515.44771200000002</v>
      </c>
      <c r="J40" s="138">
        <f t="shared" ref="J40" si="15">E40*0.81/100*$J$6</f>
        <v>644.30964000000006</v>
      </c>
      <c r="K40" s="123"/>
      <c r="L40" s="45"/>
    </row>
    <row r="41" spans="1:12" s="26" customFormat="1" ht="12.75" customHeight="1">
      <c r="A41" s="45"/>
      <c r="B41" s="148" t="s">
        <v>2406</v>
      </c>
      <c r="C41" s="148"/>
      <c r="D41" s="148"/>
      <c r="E41" s="148"/>
      <c r="F41" s="148"/>
      <c r="G41" s="148"/>
      <c r="H41" s="148"/>
      <c r="I41" s="148"/>
      <c r="J41" s="148"/>
      <c r="K41" s="148"/>
      <c r="L41" s="45"/>
    </row>
    <row r="42" spans="1:12" s="26" customFormat="1" ht="90" customHeight="1">
      <c r="A42" s="45"/>
      <c r="B42" s="39" t="s">
        <v>1825</v>
      </c>
      <c r="C42" s="91"/>
      <c r="D42" s="59" t="s">
        <v>2239</v>
      </c>
      <c r="E42" s="131">
        <f>'ОБЩИЙ ПРАЙС ЛИСТ'!G719</f>
        <v>28845</v>
      </c>
      <c r="F42" s="138">
        <f t="shared" si="5"/>
        <v>434.03071499999993</v>
      </c>
      <c r="G42" s="138">
        <f t="shared" ref="G42" si="16">E42*0.48/100*$K$6</f>
        <v>508.13352000000003</v>
      </c>
      <c r="H42" s="138">
        <f t="shared" ref="H42" si="17">E42*0.51/100*$K$6</f>
        <v>539.89186499999994</v>
      </c>
      <c r="I42" s="138">
        <f t="shared" si="8"/>
        <v>728.97083999999995</v>
      </c>
      <c r="J42" s="138">
        <f t="shared" ref="J42" si="18">E42*0.81/100*$J$6</f>
        <v>911.21354999999994</v>
      </c>
      <c r="K42" s="122" t="s">
        <v>2450</v>
      </c>
      <c r="L42" s="45"/>
    </row>
    <row r="43" spans="1:12" ht="12.75" customHeight="1">
      <c r="A43" s="44"/>
      <c r="B43" s="148" t="s">
        <v>2408</v>
      </c>
      <c r="C43" s="148"/>
      <c r="D43" s="148"/>
      <c r="E43" s="148"/>
      <c r="F43" s="148"/>
      <c r="G43" s="148"/>
      <c r="H43" s="148"/>
      <c r="I43" s="148"/>
      <c r="J43" s="148"/>
      <c r="K43" s="148"/>
      <c r="L43" s="44"/>
    </row>
    <row r="44" spans="1:12" ht="140.25" customHeight="1">
      <c r="A44" s="44"/>
      <c r="B44" s="39" t="s">
        <v>606</v>
      </c>
      <c r="C44" s="27"/>
      <c r="D44" s="59" t="s">
        <v>2240</v>
      </c>
      <c r="E44" s="131">
        <f>'ОБЩИЙ ПРАЙС ЛИСТ'!G727</f>
        <v>100450</v>
      </c>
      <c r="F44" s="138">
        <f t="shared" si="5"/>
        <v>1511.4711500000001</v>
      </c>
      <c r="G44" s="138">
        <f t="shared" ref="G44:G50" si="19">E44*0.48/100*$K$6</f>
        <v>1769.5272</v>
      </c>
      <c r="H44" s="138">
        <f t="shared" ref="H44:H50" si="20">E44*0.51/100*$K$6</f>
        <v>1880.1226499999998</v>
      </c>
      <c r="I44" s="138">
        <f t="shared" si="8"/>
        <v>2538.5724</v>
      </c>
      <c r="J44" s="138">
        <f t="shared" ref="J44:J50" si="21">E44*0.81/100*$J$6</f>
        <v>3173.2154999999998</v>
      </c>
      <c r="L44" s="44"/>
    </row>
    <row r="45" spans="1:12" ht="140.25" customHeight="1">
      <c r="A45" s="44"/>
      <c r="B45" s="39" t="s">
        <v>2842</v>
      </c>
      <c r="C45" s="27"/>
      <c r="D45" s="59" t="s">
        <v>2843</v>
      </c>
      <c r="E45" s="42">
        <f>'ОБЩИЙ ПРАЙС ЛИСТ'!G726</f>
        <v>65142</v>
      </c>
      <c r="F45" s="138">
        <f t="shared" si="5"/>
        <v>980.19167400000003</v>
      </c>
      <c r="G45" s="138">
        <f t="shared" si="19"/>
        <v>1147.5414719999999</v>
      </c>
      <c r="H45" s="138">
        <f t="shared" si="20"/>
        <v>1219.2628139999999</v>
      </c>
      <c r="I45" s="138">
        <f t="shared" si="8"/>
        <v>1646.268624</v>
      </c>
      <c r="J45" s="138">
        <f t="shared" si="21"/>
        <v>2057.8357799999999</v>
      </c>
      <c r="L45" s="44"/>
    </row>
    <row r="46" spans="1:12" ht="140.25" customHeight="1">
      <c r="A46" s="44"/>
      <c r="B46" s="39" t="s">
        <v>204</v>
      </c>
      <c r="C46" s="27"/>
      <c r="D46" s="59" t="s">
        <v>520</v>
      </c>
      <c r="E46" s="42">
        <f>'ОБЩИЙ ПРАЙС ЛИСТ'!G725</f>
        <v>46739</v>
      </c>
      <c r="F46" s="138">
        <f t="shared" si="5"/>
        <v>703.28173299999992</v>
      </c>
      <c r="G46" s="138">
        <f t="shared" si="19"/>
        <v>823.35422399999993</v>
      </c>
      <c r="H46" s="138">
        <f t="shared" si="20"/>
        <v>874.81386299999997</v>
      </c>
      <c r="I46" s="138">
        <f t="shared" si="8"/>
        <v>1181.1880080000001</v>
      </c>
      <c r="J46" s="138">
        <f t="shared" si="21"/>
        <v>1476.4850100000001</v>
      </c>
      <c r="L46" s="44"/>
    </row>
    <row r="47" spans="1:12" ht="140.25" customHeight="1">
      <c r="A47" s="44"/>
      <c r="B47" s="39" t="s">
        <v>205</v>
      </c>
      <c r="C47" s="80"/>
      <c r="D47" s="59" t="s">
        <v>521</v>
      </c>
      <c r="E47" s="131">
        <f>'ОБЩИЙ ПРАЙС ЛИСТ'!G752</f>
        <v>20550</v>
      </c>
      <c r="F47" s="138">
        <f t="shared" si="5"/>
        <v>309.21584999999999</v>
      </c>
      <c r="G47" s="138">
        <f t="shared" si="19"/>
        <v>362.00880000000001</v>
      </c>
      <c r="H47" s="138">
        <f t="shared" si="20"/>
        <v>384.63435000000004</v>
      </c>
      <c r="I47" s="138">
        <f t="shared" si="8"/>
        <v>519.33960000000013</v>
      </c>
      <c r="J47" s="138">
        <f t="shared" si="21"/>
        <v>649.17450000000008</v>
      </c>
      <c r="L47" s="44"/>
    </row>
    <row r="48" spans="1:12" ht="140.25" customHeight="1">
      <c r="A48" s="44"/>
      <c r="B48" s="39" t="s">
        <v>206</v>
      </c>
      <c r="C48" s="80"/>
      <c r="D48" s="59" t="s">
        <v>522</v>
      </c>
      <c r="E48" s="42">
        <f>'ОБЩИЙ ПРАЙС ЛИСТ'!G723</f>
        <v>19901</v>
      </c>
      <c r="F48" s="138">
        <f t="shared" si="5"/>
        <v>299.45034699999997</v>
      </c>
      <c r="G48" s="138">
        <f t="shared" si="19"/>
        <v>350.57601599999998</v>
      </c>
      <c r="H48" s="138">
        <f t="shared" si="20"/>
        <v>372.48701700000004</v>
      </c>
      <c r="I48" s="138">
        <f t="shared" si="8"/>
        <v>502.93807200000003</v>
      </c>
      <c r="J48" s="138">
        <f t="shared" si="21"/>
        <v>628.67259000000001</v>
      </c>
      <c r="L48" s="44"/>
    </row>
    <row r="49" spans="1:12" ht="140.25" customHeight="1">
      <c r="A49" s="44"/>
      <c r="B49" s="39" t="s">
        <v>248</v>
      </c>
      <c r="C49" s="80"/>
      <c r="D49" s="59" t="s">
        <v>523</v>
      </c>
      <c r="E49" s="131">
        <f>'ОБЩИЙ ПРАЙС ЛИСТ'!G751</f>
        <v>9990</v>
      </c>
      <c r="F49" s="138">
        <f t="shared" si="5"/>
        <v>150.31952999999999</v>
      </c>
      <c r="G49" s="138">
        <f t="shared" si="19"/>
        <v>175.98383999999999</v>
      </c>
      <c r="H49" s="138">
        <f t="shared" si="20"/>
        <v>186.98282999999998</v>
      </c>
      <c r="I49" s="138">
        <f t="shared" si="8"/>
        <v>252.46728000000004</v>
      </c>
      <c r="J49" s="138">
        <f t="shared" si="21"/>
        <v>315.58410000000003</v>
      </c>
      <c r="L49" s="44"/>
    </row>
    <row r="50" spans="1:12" ht="140.25" customHeight="1">
      <c r="A50" s="44"/>
      <c r="B50" s="39" t="s">
        <v>207</v>
      </c>
      <c r="C50" s="80"/>
      <c r="D50" s="59" t="s">
        <v>524</v>
      </c>
      <c r="E50" s="131">
        <f>'ОБЩИЙ ПРАЙС ЛИСТ'!G720</f>
        <v>7650</v>
      </c>
      <c r="F50" s="138">
        <f t="shared" si="5"/>
        <v>115.10955</v>
      </c>
      <c r="G50" s="138">
        <f t="shared" si="19"/>
        <v>134.76239999999999</v>
      </c>
      <c r="H50" s="138">
        <f t="shared" si="20"/>
        <v>143.18504999999999</v>
      </c>
      <c r="I50" s="138">
        <f t="shared" si="8"/>
        <v>193.33080000000001</v>
      </c>
      <c r="J50" s="138">
        <f t="shared" si="21"/>
        <v>241.6635</v>
      </c>
      <c r="L50" s="44"/>
    </row>
    <row r="51" spans="1:12" ht="12.75" customHeight="1">
      <c r="A51" s="44"/>
      <c r="B51" s="148" t="s">
        <v>2409</v>
      </c>
      <c r="C51" s="148"/>
      <c r="D51" s="148"/>
      <c r="E51" s="148"/>
      <c r="F51" s="148"/>
      <c r="G51" s="148"/>
      <c r="H51" s="148"/>
      <c r="I51" s="148"/>
      <c r="J51" s="148"/>
      <c r="K51" s="148"/>
      <c r="L51" s="44"/>
    </row>
    <row r="52" spans="1:12" ht="140.25" customHeight="1">
      <c r="A52" s="44"/>
      <c r="B52" s="39" t="s">
        <v>607</v>
      </c>
      <c r="C52" s="113"/>
      <c r="D52" s="59" t="s">
        <v>608</v>
      </c>
      <c r="E52" s="131">
        <f>'ОБЩИЙ ПРАЙС ЛИСТ'!G724</f>
        <v>49100</v>
      </c>
      <c r="F52" s="138">
        <f t="shared" si="5"/>
        <v>738.80769999999995</v>
      </c>
      <c r="G52" s="138">
        <f t="shared" ref="G52:G54" si="22">E52*0.48/100*$K$6</f>
        <v>864.94560000000001</v>
      </c>
      <c r="H52" s="138">
        <f t="shared" ref="H52:H54" si="23">E52*0.51/100*$K$6</f>
        <v>919.00469999999996</v>
      </c>
      <c r="I52" s="138">
        <f t="shared" si="8"/>
        <v>1240.8552</v>
      </c>
      <c r="J52" s="138">
        <f t="shared" ref="J52:J54" si="24">E52*0.81/100*$J$6</f>
        <v>1551.069</v>
      </c>
      <c r="L52" s="44"/>
    </row>
    <row r="53" spans="1:12" ht="140.25" customHeight="1">
      <c r="A53" s="44"/>
      <c r="B53" s="39" t="s">
        <v>351</v>
      </c>
      <c r="C53" s="113"/>
      <c r="D53" s="59" t="s">
        <v>2241</v>
      </c>
      <c r="E53" s="42">
        <f>'ОБЩИЙ ПРАЙС ЛИСТ'!G721</f>
        <v>15268</v>
      </c>
      <c r="F53" s="138">
        <f t="shared" si="5"/>
        <v>229.73759599999997</v>
      </c>
      <c r="G53" s="138">
        <f t="shared" si="22"/>
        <v>268.96108800000002</v>
      </c>
      <c r="H53" s="138">
        <f t="shared" si="23"/>
        <v>285.77115599999996</v>
      </c>
      <c r="I53" s="138">
        <f t="shared" si="8"/>
        <v>385.85289600000004</v>
      </c>
      <c r="J53" s="138">
        <f t="shared" si="24"/>
        <v>482.31612000000001</v>
      </c>
      <c r="L53" s="44"/>
    </row>
    <row r="54" spans="1:12" ht="140.25" customHeight="1">
      <c r="A54" s="44"/>
      <c r="B54" s="39" t="s">
        <v>352</v>
      </c>
      <c r="C54" s="113"/>
      <c r="D54" s="59" t="s">
        <v>2242</v>
      </c>
      <c r="E54" s="42">
        <f>'ОБЩИЙ ПРАЙС ЛИСТ'!G722</f>
        <v>19848</v>
      </c>
      <c r="F54" s="138">
        <f t="shared" si="5"/>
        <v>298.65285599999993</v>
      </c>
      <c r="G54" s="138">
        <f t="shared" si="22"/>
        <v>349.64236799999998</v>
      </c>
      <c r="H54" s="138">
        <f t="shared" si="23"/>
        <v>371.49501600000002</v>
      </c>
      <c r="I54" s="138">
        <f t="shared" si="8"/>
        <v>501.59865600000006</v>
      </c>
      <c r="J54" s="138">
        <f t="shared" si="24"/>
        <v>626.99832000000004</v>
      </c>
      <c r="L54" s="44"/>
    </row>
    <row r="55" spans="1:12" ht="12.75" customHeight="1">
      <c r="A55" s="44"/>
      <c r="B55" s="148" t="s">
        <v>2410</v>
      </c>
      <c r="C55" s="148"/>
      <c r="D55" s="148"/>
      <c r="E55" s="148"/>
      <c r="F55" s="148"/>
      <c r="G55" s="148"/>
      <c r="H55" s="148"/>
      <c r="I55" s="148"/>
      <c r="J55" s="148"/>
      <c r="K55" s="148"/>
      <c r="L55" s="44"/>
    </row>
    <row r="56" spans="1:12" ht="90" customHeight="1">
      <c r="A56" s="44"/>
      <c r="B56" s="92" t="s">
        <v>571</v>
      </c>
      <c r="C56" s="93"/>
      <c r="D56" s="59" t="s">
        <v>446</v>
      </c>
      <c r="E56" s="42">
        <f>'ОБЩИЙ ПРАЙС ЛИСТ'!G636</f>
        <v>1370</v>
      </c>
      <c r="F56" s="138">
        <f t="shared" si="5"/>
        <v>20.614389999999997</v>
      </c>
      <c r="G56" s="138">
        <f t="shared" ref="G56" si="25">E56*0.48/100*$K$6</f>
        <v>24.13392</v>
      </c>
      <c r="H56" s="138">
        <f t="shared" ref="H56" si="26">E56*0.51/100*$K$6</f>
        <v>25.642289999999999</v>
      </c>
      <c r="I56" s="138">
        <f t="shared" si="8"/>
        <v>34.622640000000004</v>
      </c>
      <c r="J56" s="138">
        <f t="shared" ref="J56" si="27">E56*0.81/100*$J$6</f>
        <v>43.278300000000002</v>
      </c>
      <c r="K56" s="122" t="s">
        <v>2450</v>
      </c>
      <c r="L56" s="44"/>
    </row>
    <row r="57" spans="1:12" ht="2.25" customHeight="1">
      <c r="A57" s="44"/>
      <c r="B57" s="46"/>
      <c r="C57" s="44"/>
      <c r="D57" s="47"/>
      <c r="E57" s="107"/>
      <c r="F57" s="107"/>
      <c r="G57" s="107"/>
      <c r="H57" s="107"/>
      <c r="I57" s="107"/>
      <c r="J57" s="107"/>
      <c r="K57" s="44"/>
      <c r="L57" s="44"/>
    </row>
  </sheetData>
  <protectedRanges>
    <protectedRange password="C64C" sqref="C9:D10 C11 E9:K9 B12:K12 B57:D8319" name="Диапазон1_7_1"/>
    <protectedRange password="C64C" sqref="B9:B11" name="Диапазон1_2"/>
    <protectedRange password="C64C" sqref="D28:K28" name="Диапазон1_7_6_5"/>
    <protectedRange password="C64C" sqref="D29 D13:D14" name="Диапазон1_7_11_5"/>
    <protectedRange password="C64C" sqref="D30 D39" name="Диапазон1_7_5_2_2_2"/>
    <protectedRange password="C64C" sqref="D34" name="Диапазон1_7_6_2_2"/>
    <protectedRange password="C64C" sqref="D26 D25:K25" name="Диапазон1_7_8_1_2"/>
    <protectedRange password="C64C" sqref="D15:D16" name="Диапазон1_7_12_7_2"/>
    <protectedRange password="C64C" sqref="B15:B16" name="Диапазон1_3_3_1_1_2"/>
    <protectedRange password="C64C" sqref="C15:C17" name="Диапазон1_7_2_1_2"/>
    <protectedRange password="C64C" sqref="B13:B14" name="Диапазон1_7_4_2"/>
    <protectedRange password="C64C" sqref="C38 C19:C20 C34:C36 C29 C25:C27 C13:C14" name="Диапазон1_7_3_1_5"/>
    <protectedRange password="C64C" sqref="C37 B28:C28 C30 C39" name="Диапазон1_7_6_1_2"/>
    <protectedRange password="C64C" sqref="B30 B34 B37:B39" name="Диапазон1_3_3_2_2_1_2"/>
    <protectedRange password="C64C" sqref="B29" name="Диапазон1_7_4_1_1_4_5"/>
    <protectedRange password="C64C" sqref="D31" name="Диапазон1_7_11_3_2"/>
    <protectedRange password="C64C" sqref="C31:C33" name="Диапазон1_7_3_1_3_2"/>
    <protectedRange password="C64C" sqref="B31" name="Диапазон1_7_4_1_1_4_3_2"/>
    <protectedRange password="C64C" sqref="E11" name="Диапазон1_7_1_10_10_3_7_3_3_2"/>
    <protectedRange password="C64C" sqref="E27 E37 E39 E34:E35 E42 E13:E16 E29:E31" name="Диапазон1_7_1_10_10_3_7_3_3_2_1"/>
    <protectedRange password="C64C" sqref="B43:K43" name="Диапазон1_7"/>
    <protectedRange password="C64C" sqref="B46:B50" name="Диапазон1_7_6"/>
    <protectedRange password="C64C" sqref="D46:D50" name="Диапазон1_7_2_3"/>
    <protectedRange password="C64C" sqref="C44:C46" name="Диапазон1_7_2_2_2_3"/>
    <protectedRange password="C64C" sqref="C47" name="Диапазон1_7_2_3_2_3"/>
    <protectedRange password="C64C" sqref="C48" name="Диапазон1_7_3_2_2_2"/>
    <protectedRange password="C64C" sqref="C49:C50" name="Диапазон1_7_3_3_2_3"/>
    <protectedRange password="C64C" sqref="E47:E48" name="Диапазон1_7_1_10_10_3_7_3_3_2_1_4"/>
    <protectedRange password="C64C" sqref="E49:E50" name="Диапазон1_7_1_10_10_3_7_3_3_2_1_4_1"/>
    <protectedRange password="C64C" sqref="B51" name="Диапазон1_7_6_1"/>
    <protectedRange password="C64C" sqref="D51:K51" name="Диапазон1_7_2_3_1"/>
    <protectedRange password="C64C" sqref="C51" name="Диапазон1_7_3_3_2_3_1"/>
    <protectedRange password="C64C" sqref="B52:B54" name="Диапазон1_7_6_2"/>
    <protectedRange password="C64C" sqref="D53:D54" name="Диапазон1_7_2_3_2"/>
    <protectedRange password="C64C" sqref="C52:C54" name="Диапазон1_7_3_3_2_3_2"/>
    <protectedRange password="C64C" sqref="E53:E54" name="Диапазон1_7_1_10_10_3_7_3_3_2_1_4_2"/>
    <protectedRange password="C64C" sqref="B55:K55" name="Диапазон1_3"/>
    <protectedRange password="C64C" sqref="B56:D56" name="Диапазон1_3_3_1"/>
    <protectedRange password="C64C" sqref="E56" name="Диапазон1_7_1_10_10_3_7_3_3_2_1_4_1_5_1"/>
    <protectedRange password="C64C" sqref="B17" name="Диапазон1_3_3_1_1_2_1"/>
    <protectedRange password="C64C" sqref="E17:E18" name="Диапазон1_7_1_10_10_3_7_3_3_2_1_1"/>
    <protectedRange password="C64C" sqref="B32" name="Диапазон1_7_4_1_1_4_3_2_1"/>
    <protectedRange password="C64C" sqref="D35" name="Диапазон1_7_11_3_2_1"/>
    <protectedRange password="C64C" sqref="E32:E33" name="Диапазон1_7_1_10_10_3_7_3_3_2_1_2"/>
    <protectedRange password="C64C" sqref="B36" name="Диапазон1_3_3_2_2_1_2_1"/>
    <protectedRange password="C64C" sqref="E36" name="Диапазон1_7_1_10_10_3_7_3_3_2_1_3"/>
    <protectedRange password="C64C" sqref="B44" name="Диапазон1_7_6_3"/>
    <protectedRange password="C64C" sqref="D44:D45" name="Диапазон1_7_2_3_3"/>
    <protectedRange password="C64C" sqref="E44:E45" name="Диапазон1_7_1_10_10_3_7_3_3_2_1_4_3"/>
    <protectedRange password="C64C" sqref="D52" name="Диапазон1_7_2_3_2_1"/>
    <protectedRange password="C64C" sqref="E52" name="Диапазон1_7_1_10_10_3_7_3_3_2_1_4_2_1"/>
    <protectedRange password="C64C" sqref="E10" name="Диапазон1_7_1_10_10_3_7_3_3_2_2"/>
    <protectedRange password="C64C" sqref="E19:E20" name="Диапазон1_7_1_10_10_3_7_3_3_2_1_5"/>
    <protectedRange password="C64C" sqref="E26" name="Диапазон1_7_1_10_10_3_7_3_3_2_1_6"/>
    <protectedRange password="C64C" sqref="E38" name="Диапазон1_7_1_10_10_3_7_3_3_2_1_7"/>
    <protectedRange password="C64C" sqref="E46" name="Диапазон1_7_1_10_10_3_7_3_3_2_1_4_4"/>
    <protectedRange password="C64C" sqref="D21:D22" name="Диапазон1_7_8_1_2_2"/>
    <protectedRange password="C64C" sqref="C24 C21:C22" name="Диапазон1_7_3_1_5_1"/>
    <protectedRange password="C64C" sqref="E24 E21:E22" name="Диапазон1_7_1_10_10_3_7_3_3_2_1_5_1"/>
    <protectedRange password="C64C" sqref="D40" name="Диапазон1_7_5_2_2_2_1"/>
    <protectedRange password="C64C" sqref="C42 C40" name="Диапазон1_7_6_1_2_1"/>
    <protectedRange password="C64C" sqref="E40" name="Диапазон1_7_1_10_10_3_7_3_3_2_1_10"/>
    <protectedRange password="C64C" sqref="B41:K41 B23:K23" name="Диапазон1_7_2"/>
    <protectedRange password="C64C" sqref="B24" name="Диапазон1_7_6_3_1"/>
    <protectedRange password="C64C" sqref="D24" name="Диапазон1_7_2_3_3_1"/>
    <protectedRange password="C64C" sqref="B42" name="Диапазон1_7_6_3_2"/>
    <protectedRange password="C64C" sqref="D42" name="Диапазон1_7_2_3_3_2"/>
    <protectedRange password="C64C" sqref="B7:B8" name="Диапазон1_7_1_1_1"/>
    <protectedRange password="C64C" sqref="D7:D8" name="Диапазон1_7_1_1_1_1"/>
    <protectedRange password="C64C" sqref="C7:C8" name="Диапазон1_7_1_1_1_2"/>
    <protectedRange password="C64C" sqref="D5" name="Диапазон1_7_1_1_2_1_1_2_1_1_1_1"/>
    <protectedRange password="C64C" sqref="C18" name="Диапазон1_7_2_1_2_2"/>
    <protectedRange password="C64C" sqref="B18" name="Диапазон1_3_3_1_1_2_1_1"/>
    <protectedRange password="C64C" sqref="D18" name="Диапазон1_7_12_7_2_1_1"/>
    <protectedRange password="C64C" sqref="B33" name="Диапазон1_7_4_1_1_4_3_2_1_1"/>
    <protectedRange password="C64C" sqref="D33" name="Диапазон1_7_11_3_2_1_2"/>
    <protectedRange password="C64C" sqref="D11" name="Диапазон1_7_1_4"/>
    <protectedRange password="C64C" sqref="D17" name="Диапазон1_7_12_7_2_1_2"/>
    <protectedRange password="C64C" sqref="D19" name="Диапазон1_7_8_1_2_1"/>
    <protectedRange password="C64C" sqref="D20" name="Диапазон1_7_8_1_2_3"/>
    <protectedRange password="C64C" sqref="D27" name="Диапазон1_7_8_1_2_4"/>
    <protectedRange password="C64C" sqref="D32" name="Диапазон1_7_11_3_2_1_1"/>
    <protectedRange password="C64C" sqref="D36" name="Диапазон1_7_11_3_2_1_3"/>
    <protectedRange password="C64C" sqref="D37" name="Диапазон1_7_5_2_2_2_2"/>
    <protectedRange password="C64C" sqref="D38" name="Диапазон1_7_6_2_2_1"/>
    <protectedRange password="C64C" sqref="F10:J11 F13:J22 F24:J24 F26:J27 F29:J40 F42:J42 F44:J50 F52:J54 F56:J56" name="Диапазон1_7_1_10_10_3_9"/>
  </protectedRanges>
  <mergeCells count="10">
    <mergeCell ref="B9:K9"/>
    <mergeCell ref="B12:K12"/>
    <mergeCell ref="E4:K4"/>
    <mergeCell ref="B51:K51"/>
    <mergeCell ref="B55:K55"/>
    <mergeCell ref="B23:K23"/>
    <mergeCell ref="B25:K25"/>
    <mergeCell ref="B28:K28"/>
    <mergeCell ref="B41:K41"/>
    <mergeCell ref="B43:K43"/>
  </mergeCells>
  <pageMargins left="0.7" right="0.7" top="0.75" bottom="0.75" header="0.3" footer="0.3"/>
  <pageSetup paperSize="9" scale="47" fitToHeight="0" orientation="portrait" r:id="rId1"/>
  <ignoredErrors>
    <ignoredError sqref="E46:E50 E10:E11 E24 E26:E27 E42 E22 E29 E52:E54 E56 E36 E13:E14 E35 E31 E34 E19:E20 E30 E21 E44 E45 E15:E16 E18 E32 E33 E17 E37:E40"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pageSetUpPr fitToPage="1"/>
  </sheetPr>
  <dimension ref="A1:L27"/>
  <sheetViews>
    <sheetView topLeftCell="B1" zoomScaleNormal="100" zoomScaleSheetLayoutView="100" workbookViewId="0">
      <pane ySplit="7" topLeftCell="A8" activePane="bottomLeft" state="frozen"/>
      <selection pane="bottomLeft" activeCell="J11" sqref="J11"/>
    </sheetView>
  </sheetViews>
  <sheetFormatPr defaultColWidth="7.7109375" defaultRowHeight="15.75"/>
  <cols>
    <col min="1" max="1" width="0.42578125" style="5" customWidth="1"/>
    <col min="2" max="2" width="27.7109375" style="8" customWidth="1"/>
    <col min="3" max="3" width="35.7109375" style="5" customWidth="1"/>
    <col min="4" max="4" width="83.7109375" style="23" customWidth="1"/>
    <col min="5" max="10" width="12.7109375" style="14" customWidth="1"/>
    <col min="11" max="11" width="12.7109375" style="5" customWidth="1"/>
    <col min="12" max="12" width="0.42578125" style="5" customWidth="1"/>
    <col min="13" max="45" width="9.140625" style="5" customWidth="1"/>
    <col min="46" max="16384" width="7.7109375" style="5"/>
  </cols>
  <sheetData>
    <row r="1" spans="1:12" ht="3.75" customHeight="1">
      <c r="A1" s="100"/>
      <c r="B1" s="101"/>
      <c r="C1" s="100"/>
      <c r="D1" s="102"/>
      <c r="E1" s="103"/>
      <c r="F1" s="103"/>
      <c r="G1" s="103"/>
      <c r="H1" s="103"/>
      <c r="I1" s="103"/>
      <c r="J1" s="103"/>
      <c r="K1" s="100"/>
      <c r="L1" s="100"/>
    </row>
    <row r="2" spans="1:12" s="3" customFormat="1" ht="18" customHeight="1">
      <c r="A2" s="44"/>
      <c r="B2" s="1"/>
      <c r="C2" s="19"/>
      <c r="D2" s="19"/>
      <c r="E2" s="10"/>
      <c r="F2" s="10"/>
      <c r="G2" s="10"/>
      <c r="H2" s="10"/>
      <c r="I2" s="10"/>
      <c r="J2" s="10"/>
      <c r="K2" s="10"/>
      <c r="L2" s="44"/>
    </row>
    <row r="3" spans="1:12" s="3" customFormat="1" ht="18" customHeight="1">
      <c r="A3" s="44"/>
      <c r="B3" s="1"/>
      <c r="D3" s="20"/>
      <c r="E3" s="11"/>
      <c r="F3" s="11"/>
      <c r="G3" s="11"/>
      <c r="H3" s="11"/>
      <c r="I3" s="11"/>
      <c r="J3" s="11"/>
      <c r="K3" s="11"/>
      <c r="L3" s="44"/>
    </row>
    <row r="4" spans="1:12" s="3" customFormat="1" ht="18" customHeight="1">
      <c r="A4" s="44"/>
      <c r="B4" s="34"/>
      <c r="C4" s="2"/>
      <c r="D4" s="24"/>
      <c r="E4" s="149"/>
      <c r="F4" s="149"/>
      <c r="G4" s="149"/>
      <c r="H4" s="149"/>
      <c r="I4" s="149"/>
      <c r="J4" s="149"/>
      <c r="K4" s="149"/>
      <c r="L4" s="44"/>
    </row>
    <row r="5" spans="1:12" s="3" customFormat="1" ht="18" customHeight="1">
      <c r="A5" s="44"/>
      <c r="B5" s="6"/>
      <c r="C5" s="4"/>
      <c r="D5" s="25"/>
      <c r="E5" s="136"/>
      <c r="F5" s="136"/>
      <c r="G5" s="136"/>
      <c r="H5" s="136"/>
      <c r="I5" s="136"/>
      <c r="J5" s="117" t="s">
        <v>3166</v>
      </c>
      <c r="K5" s="117" t="s">
        <v>3164</v>
      </c>
      <c r="L5" s="44"/>
    </row>
    <row r="6" spans="1:12" s="29" customFormat="1" ht="18" customHeight="1">
      <c r="A6" s="86"/>
      <c r="B6" s="35"/>
      <c r="C6" s="38"/>
      <c r="D6" s="33"/>
      <c r="E6" s="135"/>
      <c r="F6" s="135"/>
      <c r="G6" s="135"/>
      <c r="H6" s="135"/>
      <c r="I6" s="135"/>
      <c r="J6" s="117">
        <v>3.9</v>
      </c>
      <c r="K6" s="117">
        <v>3.67</v>
      </c>
      <c r="L6" s="86"/>
    </row>
    <row r="7" spans="1:12" s="26" customFormat="1" ht="12.75">
      <c r="A7" s="45"/>
      <c r="B7" s="117" t="s">
        <v>2394</v>
      </c>
      <c r="C7" s="117" t="s">
        <v>2761</v>
      </c>
      <c r="D7" s="117" t="s">
        <v>2392</v>
      </c>
      <c r="E7" s="117" t="s">
        <v>3167</v>
      </c>
      <c r="F7" s="117" t="s">
        <v>3161</v>
      </c>
      <c r="G7" s="117" t="s">
        <v>3162</v>
      </c>
      <c r="H7" s="117" t="s">
        <v>3163</v>
      </c>
      <c r="I7" s="117" t="s">
        <v>3159</v>
      </c>
      <c r="J7" s="117" t="s">
        <v>3165</v>
      </c>
      <c r="K7" s="117" t="s">
        <v>3160</v>
      </c>
      <c r="L7" s="45"/>
    </row>
    <row r="8" spans="1:12" s="26" customFormat="1" ht="20.100000000000001" customHeight="1">
      <c r="A8" s="45"/>
      <c r="B8" s="117"/>
      <c r="C8" s="117"/>
      <c r="D8" s="117"/>
      <c r="E8" s="117"/>
      <c r="F8" s="137">
        <v>0.41</v>
      </c>
      <c r="G8" s="137">
        <v>0.31</v>
      </c>
      <c r="H8" s="137">
        <v>0.27</v>
      </c>
      <c r="I8" s="137">
        <v>0.2</v>
      </c>
      <c r="J8" s="137">
        <v>1</v>
      </c>
      <c r="K8" s="117"/>
      <c r="L8" s="45"/>
    </row>
    <row r="9" spans="1:12" s="26" customFormat="1" ht="12.75" customHeight="1">
      <c r="A9" s="45"/>
      <c r="B9" s="148" t="s">
        <v>2411</v>
      </c>
      <c r="C9" s="148"/>
      <c r="D9" s="148"/>
      <c r="E9" s="148"/>
      <c r="F9" s="148"/>
      <c r="G9" s="148"/>
      <c r="H9" s="148"/>
      <c r="I9" s="148"/>
      <c r="J9" s="148"/>
      <c r="K9" s="148"/>
      <c r="L9" s="45"/>
    </row>
    <row r="10" spans="1:12" s="29" customFormat="1" ht="12.75" customHeight="1">
      <c r="A10" s="86"/>
      <c r="B10" s="148" t="s">
        <v>2412</v>
      </c>
      <c r="C10" s="148"/>
      <c r="D10" s="148"/>
      <c r="E10" s="148"/>
      <c r="F10" s="148"/>
      <c r="G10" s="148"/>
      <c r="H10" s="148"/>
      <c r="I10" s="148"/>
      <c r="J10" s="148"/>
      <c r="K10" s="148"/>
      <c r="L10" s="86"/>
    </row>
    <row r="11" spans="1:12" s="29" customFormat="1" ht="79.5" customHeight="1">
      <c r="A11" s="86"/>
      <c r="B11" s="75" t="s">
        <v>285</v>
      </c>
      <c r="C11" s="88"/>
      <c r="D11" s="87" t="s">
        <v>518</v>
      </c>
      <c r="E11" s="42">
        <f>'ОБЩИЙ ПРАЙС ЛИСТ'!G659</f>
        <v>2778</v>
      </c>
      <c r="F11" s="138">
        <f>E11*0.59/100*$K$6</f>
        <v>60.152034</v>
      </c>
      <c r="G11" s="138">
        <f>E11*0.69/100*$K$6</f>
        <v>70.347293999999991</v>
      </c>
      <c r="H11" s="138">
        <f>E11*0.73/100*$K$6</f>
        <v>74.425398000000001</v>
      </c>
      <c r="I11" s="138">
        <f>J11*0.8</f>
        <v>86.673600000000008</v>
      </c>
      <c r="J11" s="138">
        <f>E11*1/100*$J$6</f>
        <v>108.342</v>
      </c>
      <c r="L11" s="86"/>
    </row>
    <row r="12" spans="1:12" s="29" customFormat="1" ht="79.5" customHeight="1">
      <c r="A12" s="86"/>
      <c r="B12" s="75" t="s">
        <v>635</v>
      </c>
      <c r="C12" s="89"/>
      <c r="D12" s="90" t="s">
        <v>636</v>
      </c>
      <c r="E12" s="42">
        <f>'ОБЩИЙ ПРАЙС ЛИСТ'!G660</f>
        <v>2658</v>
      </c>
      <c r="F12" s="138">
        <f>E12*0.59/100*$K$6</f>
        <v>57.553674000000001</v>
      </c>
      <c r="G12" s="138">
        <f>E12*0.69/100*$K$6</f>
        <v>67.30853399999998</v>
      </c>
      <c r="H12" s="138">
        <f>E12*0.73/100*$K$6</f>
        <v>71.210477999999995</v>
      </c>
      <c r="I12" s="138">
        <f>J12*0.8</f>
        <v>82.929599999999994</v>
      </c>
      <c r="J12" s="138">
        <f>E12*1/100*$J$6</f>
        <v>103.66199999999999</v>
      </c>
      <c r="L12" s="86"/>
    </row>
    <row r="13" spans="1:12" s="29" customFormat="1" ht="12.75" customHeight="1">
      <c r="A13" s="86"/>
      <c r="B13" s="148" t="s">
        <v>2413</v>
      </c>
      <c r="C13" s="148"/>
      <c r="D13" s="148"/>
      <c r="E13" s="148"/>
      <c r="F13" s="148"/>
      <c r="G13" s="148"/>
      <c r="H13" s="148"/>
      <c r="I13" s="148"/>
      <c r="J13" s="148"/>
      <c r="K13" s="148"/>
      <c r="L13" s="86"/>
    </row>
    <row r="14" spans="1:12" s="29" customFormat="1" ht="79.5" customHeight="1">
      <c r="A14" s="86"/>
      <c r="B14" s="75" t="s">
        <v>211</v>
      </c>
      <c r="C14" s="88"/>
      <c r="D14" s="90" t="s">
        <v>519</v>
      </c>
      <c r="E14" s="42">
        <f>'ОБЩИЙ ПРАЙС ЛИСТ'!G661</f>
        <v>1251</v>
      </c>
      <c r="F14" s="138">
        <f>E14*0.59/100*$K$6</f>
        <v>27.087902999999997</v>
      </c>
      <c r="G14" s="138">
        <f>E14*0.69/100*$K$6</f>
        <v>31.679072999999999</v>
      </c>
      <c r="H14" s="138">
        <f>E14*0.73/100*$K$6</f>
        <v>33.515540999999999</v>
      </c>
      <c r="I14" s="138">
        <f>J14*0.8</f>
        <v>39.031200000000005</v>
      </c>
      <c r="J14" s="138">
        <f>E14*1/100*$J$6</f>
        <v>48.789000000000001</v>
      </c>
      <c r="L14" s="86"/>
    </row>
    <row r="15" spans="1:12" ht="12.75" customHeight="1">
      <c r="A15" s="100"/>
      <c r="B15" s="148" t="s">
        <v>2846</v>
      </c>
      <c r="C15" s="148"/>
      <c r="D15" s="148"/>
      <c r="E15" s="148"/>
      <c r="F15" s="148"/>
      <c r="G15" s="148"/>
      <c r="H15" s="148"/>
      <c r="I15" s="148"/>
      <c r="J15" s="148"/>
      <c r="K15" s="148"/>
      <c r="L15" s="100"/>
    </row>
    <row r="16" spans="1:12" ht="79.5" customHeight="1">
      <c r="A16" s="100"/>
      <c r="B16" s="75" t="s">
        <v>2847</v>
      </c>
      <c r="D16" s="87" t="s">
        <v>2853</v>
      </c>
      <c r="E16" s="42">
        <f>'ОБЩИЙ ПРАЙС ЛИСТ'!G637</f>
        <v>24725</v>
      </c>
      <c r="F16" s="138">
        <f t="shared" ref="F16:F21" si="0">E16*0.59/100*$K$6</f>
        <v>535.37042499999995</v>
      </c>
      <c r="G16" s="138">
        <f t="shared" ref="G16:G21" si="1">E16*0.69/100*$K$6</f>
        <v>626.111175</v>
      </c>
      <c r="H16" s="138">
        <f t="shared" ref="H16:H21" si="2">E16*0.73/100*$K$6</f>
        <v>662.40747499999998</v>
      </c>
      <c r="I16" s="138">
        <f t="shared" ref="I16:I21" si="3">J16*0.8</f>
        <v>771.42000000000007</v>
      </c>
      <c r="J16" s="138">
        <f t="shared" ref="J16:J21" si="4">E16*1/100*$J$6</f>
        <v>964.27499999999998</v>
      </c>
      <c r="K16" s="94"/>
      <c r="L16" s="100"/>
    </row>
    <row r="17" spans="1:12" ht="79.5" customHeight="1">
      <c r="A17" s="100"/>
      <c r="B17" s="75" t="s">
        <v>2848</v>
      </c>
      <c r="D17" s="87" t="s">
        <v>2885</v>
      </c>
      <c r="E17" s="42">
        <f>'ОБЩИЙ ПРАЙС ЛИСТ'!G638</f>
        <v>21838</v>
      </c>
      <c r="F17" s="138">
        <f t="shared" si="0"/>
        <v>472.85821399999998</v>
      </c>
      <c r="G17" s="138">
        <f t="shared" si="1"/>
        <v>553.00367399999993</v>
      </c>
      <c r="H17" s="138">
        <f t="shared" si="2"/>
        <v>585.06185799999992</v>
      </c>
      <c r="I17" s="138">
        <f t="shared" si="3"/>
        <v>681.3456000000001</v>
      </c>
      <c r="J17" s="138">
        <f t="shared" si="4"/>
        <v>851.68200000000002</v>
      </c>
      <c r="K17" s="94"/>
      <c r="L17" s="100"/>
    </row>
    <row r="18" spans="1:12" ht="79.5" customHeight="1">
      <c r="A18" s="100"/>
      <c r="B18" s="75" t="s">
        <v>2849</v>
      </c>
      <c r="D18" s="87" t="s">
        <v>2853</v>
      </c>
      <c r="E18" s="42">
        <f>'ОБЩИЙ ПРАЙС ЛИСТ'!G639</f>
        <v>23125</v>
      </c>
      <c r="F18" s="138">
        <f t="shared" si="0"/>
        <v>500.72562499999998</v>
      </c>
      <c r="G18" s="138">
        <f t="shared" si="1"/>
        <v>585.5943749999999</v>
      </c>
      <c r="H18" s="138">
        <f t="shared" si="2"/>
        <v>619.541875</v>
      </c>
      <c r="I18" s="138">
        <f t="shared" si="3"/>
        <v>721.5</v>
      </c>
      <c r="J18" s="138">
        <f t="shared" si="4"/>
        <v>901.875</v>
      </c>
      <c r="K18" s="94"/>
      <c r="L18" s="100"/>
    </row>
    <row r="19" spans="1:12" ht="79.5" customHeight="1">
      <c r="A19" s="100"/>
      <c r="B19" s="75" t="s">
        <v>2988</v>
      </c>
      <c r="D19" s="87" t="s">
        <v>2853</v>
      </c>
      <c r="E19" s="42">
        <f>'ОБЩИЙ ПРАЙС ЛИСТ'!G640</f>
        <v>17950</v>
      </c>
      <c r="F19" s="138">
        <f t="shared" si="0"/>
        <v>388.67135000000002</v>
      </c>
      <c r="G19" s="138">
        <f t="shared" si="1"/>
        <v>454.54784999999993</v>
      </c>
      <c r="H19" s="138">
        <f t="shared" si="2"/>
        <v>480.89844999999997</v>
      </c>
      <c r="I19" s="138">
        <f t="shared" si="3"/>
        <v>560.04</v>
      </c>
      <c r="J19" s="138">
        <f t="shared" si="4"/>
        <v>700.05</v>
      </c>
      <c r="K19" s="94"/>
      <c r="L19" s="100"/>
    </row>
    <row r="20" spans="1:12" ht="79.5" customHeight="1">
      <c r="A20" s="100"/>
      <c r="B20" s="75" t="s">
        <v>2989</v>
      </c>
      <c r="D20" s="87" t="s">
        <v>3009</v>
      </c>
      <c r="E20" s="42">
        <f>'ОБЩИЙ ПРАЙС ЛИСТ'!G641</f>
        <v>15900</v>
      </c>
      <c r="F20" s="138">
        <f t="shared" si="0"/>
        <v>344.28269999999998</v>
      </c>
      <c r="G20" s="138">
        <f t="shared" si="1"/>
        <v>402.63569999999999</v>
      </c>
      <c r="H20" s="138">
        <f t="shared" si="2"/>
        <v>425.97689999999994</v>
      </c>
      <c r="I20" s="138">
        <f t="shared" si="3"/>
        <v>496.08000000000004</v>
      </c>
      <c r="J20" s="138">
        <f t="shared" si="4"/>
        <v>620.1</v>
      </c>
      <c r="K20" s="94"/>
      <c r="L20" s="100"/>
    </row>
    <row r="21" spans="1:12" ht="79.5" customHeight="1">
      <c r="A21" s="100"/>
      <c r="B21" s="75" t="s">
        <v>2990</v>
      </c>
      <c r="D21" s="87" t="s">
        <v>2853</v>
      </c>
      <c r="E21" s="42">
        <f>'ОБЩИЙ ПРАЙС ЛИСТ'!G642</f>
        <v>17100</v>
      </c>
      <c r="F21" s="138">
        <f t="shared" si="0"/>
        <v>370.2663</v>
      </c>
      <c r="G21" s="138">
        <f t="shared" si="1"/>
        <v>433.02329999999989</v>
      </c>
      <c r="H21" s="138">
        <f t="shared" si="2"/>
        <v>458.12610000000001</v>
      </c>
      <c r="I21" s="138">
        <f t="shared" si="3"/>
        <v>533.52</v>
      </c>
      <c r="J21" s="138">
        <f t="shared" si="4"/>
        <v>666.9</v>
      </c>
      <c r="K21" s="94"/>
      <c r="L21" s="100"/>
    </row>
    <row r="22" spans="1:12" ht="12.75" customHeight="1">
      <c r="A22" s="100"/>
      <c r="B22" s="148" t="s">
        <v>2414</v>
      </c>
      <c r="C22" s="148"/>
      <c r="D22" s="148"/>
      <c r="E22" s="148"/>
      <c r="F22" s="148"/>
      <c r="G22" s="148"/>
      <c r="H22" s="148"/>
      <c r="I22" s="148"/>
      <c r="J22" s="148"/>
      <c r="K22" s="148"/>
      <c r="L22" s="100"/>
    </row>
    <row r="23" spans="1:12" ht="79.5" customHeight="1">
      <c r="A23" s="100"/>
      <c r="B23" s="75" t="s">
        <v>2850</v>
      </c>
      <c r="D23" s="87" t="s">
        <v>2854</v>
      </c>
      <c r="E23" s="42">
        <f>'ОБЩИЙ ПРАЙС ЛИСТ'!G643</f>
        <v>4157</v>
      </c>
      <c r="F23" s="138">
        <f t="shared" ref="F23:F26" si="5">E23*0.59/100*$K$6</f>
        <v>90.011520999999988</v>
      </c>
      <c r="G23" s="138">
        <f t="shared" ref="G23:G26" si="6">E23*0.69/100*$K$6</f>
        <v>105.26771099999999</v>
      </c>
      <c r="H23" s="138">
        <f t="shared" ref="H23:H26" si="7">E23*0.73/100*$K$6</f>
        <v>111.370187</v>
      </c>
      <c r="I23" s="138">
        <f t="shared" ref="I23:I26" si="8">J23*0.8</f>
        <v>129.69839999999999</v>
      </c>
      <c r="J23" s="138">
        <f t="shared" ref="J23:J26" si="9">E23*1/100*$J$6</f>
        <v>162.12299999999999</v>
      </c>
      <c r="K23" s="94"/>
      <c r="L23" s="100"/>
    </row>
    <row r="24" spans="1:12" ht="79.5" customHeight="1">
      <c r="A24" s="100"/>
      <c r="B24" s="75" t="s">
        <v>2851</v>
      </c>
      <c r="D24" s="87" t="s">
        <v>2855</v>
      </c>
      <c r="E24" s="42">
        <f>'ОБЩИЙ ПРАЙС ЛИСТ'!G644</f>
        <v>1465</v>
      </c>
      <c r="F24" s="138">
        <f t="shared" si="5"/>
        <v>31.721644999999999</v>
      </c>
      <c r="G24" s="138">
        <f t="shared" si="6"/>
        <v>37.098194999999997</v>
      </c>
      <c r="H24" s="138">
        <f t="shared" si="7"/>
        <v>39.248815</v>
      </c>
      <c r="I24" s="138">
        <f t="shared" si="8"/>
        <v>45.707999999999998</v>
      </c>
      <c r="J24" s="138">
        <f t="shared" si="9"/>
        <v>57.134999999999998</v>
      </c>
      <c r="K24" s="94"/>
      <c r="L24" s="100"/>
    </row>
    <row r="25" spans="1:12" ht="79.5" customHeight="1">
      <c r="A25" s="100"/>
      <c r="B25" s="75" t="s">
        <v>2852</v>
      </c>
      <c r="D25" s="87" t="s">
        <v>2856</v>
      </c>
      <c r="E25" s="42">
        <f>'ОБЩИЙ ПРАЙС ЛИСТ'!G645</f>
        <v>2300</v>
      </c>
      <c r="F25" s="138">
        <f t="shared" si="5"/>
        <v>49.801900000000003</v>
      </c>
      <c r="G25" s="138">
        <f t="shared" si="6"/>
        <v>58.242899999999992</v>
      </c>
      <c r="H25" s="138">
        <f t="shared" si="7"/>
        <v>61.619299999999996</v>
      </c>
      <c r="I25" s="138">
        <f t="shared" si="8"/>
        <v>71.760000000000005</v>
      </c>
      <c r="J25" s="138">
        <f t="shared" si="9"/>
        <v>89.7</v>
      </c>
      <c r="K25" s="94"/>
      <c r="L25" s="100"/>
    </row>
    <row r="26" spans="1:12" ht="79.5" customHeight="1">
      <c r="A26" s="100"/>
      <c r="B26" s="75" t="s">
        <v>2991</v>
      </c>
      <c r="D26" s="87" t="s">
        <v>2856</v>
      </c>
      <c r="E26" s="42">
        <f>'ОБЩИЙ ПРАЙС ЛИСТ'!G646</f>
        <v>2750</v>
      </c>
      <c r="F26" s="138">
        <f t="shared" si="5"/>
        <v>59.545750000000005</v>
      </c>
      <c r="G26" s="138">
        <f t="shared" si="6"/>
        <v>69.638249999999985</v>
      </c>
      <c r="H26" s="138">
        <f t="shared" si="7"/>
        <v>73.675249999999991</v>
      </c>
      <c r="I26" s="138">
        <f t="shared" si="8"/>
        <v>85.800000000000011</v>
      </c>
      <c r="J26" s="138">
        <f t="shared" si="9"/>
        <v>107.25</v>
      </c>
      <c r="K26" s="94"/>
      <c r="L26" s="100"/>
    </row>
    <row r="27" spans="1:12" ht="2.25" customHeight="1">
      <c r="A27" s="100"/>
      <c r="B27" s="101"/>
      <c r="C27" s="100"/>
      <c r="D27" s="102"/>
      <c r="E27" s="103"/>
      <c r="F27" s="103"/>
      <c r="G27" s="103"/>
      <c r="H27" s="103"/>
      <c r="I27" s="103"/>
      <c r="J27" s="103"/>
      <c r="K27" s="100"/>
      <c r="L27" s="100"/>
    </row>
  </sheetData>
  <protectedRanges>
    <protectedRange password="C64C" sqref="B9:K9" name="Диапазон1_7"/>
    <protectedRange password="C64C" sqref="B10:B11 E13:K13 B13:B14 D11 D10:K10 D13:D14" name="Диапазон1_7_3"/>
    <protectedRange password="C64C" sqref="C10:C11 C13:C14" name="Диапазон1_7_2_1"/>
    <protectedRange password="C64C" sqref="E11" name="Диапазон1_7_1_10_10_3_7_3_3_2_1_4_1_4"/>
    <protectedRange password="C64C" sqref="E14 E16:E21 E23:E26" name="Диапазон1_7_1_10_10_3_7_3_3_2_1_4_1_5"/>
    <protectedRange password="C64C" sqref="C16:D21 C23:D26 B22:K22 B15:K15" name="Диапазон1_7_1"/>
    <protectedRange password="C64C" sqref="B16:B21 B23:B26" name="Диапазон1_7_3_1_2"/>
    <protectedRange password="C64C" sqref="B12" name="Диапазон1_7_3_3"/>
    <protectedRange password="C64C" sqref="C12" name="Диапазон1_7_2_1_2"/>
    <protectedRange password="C64C" sqref="E12" name="Диапазон1_7_1_10_10_3_7_3_3_2_1_4_1_3_2"/>
    <protectedRange password="C64C" sqref="D12" name="Диапазон1_7_3_3_1"/>
    <protectedRange password="C64C" sqref="B7:B8" name="Диапазон1_7_1_1_1_3"/>
    <protectedRange password="C64C" sqref="D7:D8" name="Диапазон1_7_1_1_1_5"/>
    <protectedRange password="C64C" sqref="C7:C8" name="Диапазон1_7_1_1_1_6"/>
    <protectedRange password="C64C" sqref="D5" name="Диапазон1_7_1_1_2_1_1_2_1_1_1_1"/>
    <protectedRange password="C64C" sqref="F11:J12 F14:J14 F16:J21 F23:J26" name="Диапазон1_7_1_10_10_3_9"/>
  </protectedRanges>
  <mergeCells count="6">
    <mergeCell ref="B22:K22"/>
    <mergeCell ref="B9:K9"/>
    <mergeCell ref="E4:K4"/>
    <mergeCell ref="B15:K15"/>
    <mergeCell ref="B10:K10"/>
    <mergeCell ref="B13:K13"/>
  </mergeCells>
  <pageMargins left="0.7" right="0.7" top="0.75" bottom="0.75" header="0.3" footer="0.3"/>
  <pageSetup paperSize="9" scale="47" fitToHeight="0" orientation="portrait" r:id="rId1"/>
  <ignoredErrors>
    <ignoredError sqref="E11:E12 E14 E16:E18 E23:E25 E19:E21 E26"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pageSetUpPr fitToPage="1"/>
  </sheetPr>
  <dimension ref="A1:O199"/>
  <sheetViews>
    <sheetView topLeftCell="B1" zoomScaleNormal="100" zoomScaleSheetLayoutView="100" workbookViewId="0">
      <pane ySplit="7" topLeftCell="A8" activePane="bottomLeft" state="frozen"/>
      <selection pane="bottomLeft" activeCell="F10" sqref="F10:J10"/>
    </sheetView>
  </sheetViews>
  <sheetFormatPr defaultColWidth="9.140625" defaultRowHeight="15.75"/>
  <cols>
    <col min="1" max="1" width="0.42578125" style="3" customWidth="1"/>
    <col min="2" max="2" width="27.7109375" style="7" customWidth="1"/>
    <col min="3" max="3" width="35.7109375" style="3" customWidth="1"/>
    <col min="4" max="4" width="83.7109375" style="22" customWidth="1"/>
    <col min="5" max="10" width="12.7109375" style="17" customWidth="1"/>
    <col min="11" max="11" width="12.7109375" style="12" customWidth="1"/>
    <col min="12" max="12" width="0.42578125" style="3" customWidth="1"/>
    <col min="13" max="13" width="9.140625" style="3"/>
    <col min="14" max="15" width="9.140625" style="3" customWidth="1"/>
    <col min="16" max="16384" width="9.140625" style="3"/>
  </cols>
  <sheetData>
    <row r="1" spans="1:15" ht="3.75" customHeight="1">
      <c r="A1" s="44"/>
      <c r="B1" s="46"/>
      <c r="C1" s="44"/>
      <c r="D1" s="47"/>
      <c r="E1" s="104"/>
      <c r="F1" s="104"/>
      <c r="G1" s="104"/>
      <c r="H1" s="104"/>
      <c r="I1" s="104"/>
      <c r="J1" s="104"/>
      <c r="K1" s="49"/>
      <c r="L1" s="44"/>
    </row>
    <row r="2" spans="1:15" ht="18" customHeight="1">
      <c r="A2" s="44"/>
      <c r="B2" s="1"/>
      <c r="C2" s="19"/>
      <c r="D2" s="19"/>
      <c r="E2" s="10"/>
      <c r="F2" s="10"/>
      <c r="G2" s="10"/>
      <c r="H2" s="10"/>
      <c r="I2" s="10"/>
      <c r="J2" s="10"/>
      <c r="K2" s="10"/>
      <c r="L2" s="44"/>
    </row>
    <row r="3" spans="1:15" ht="18" customHeight="1">
      <c r="A3" s="44"/>
      <c r="B3" s="1"/>
      <c r="D3" s="20"/>
      <c r="E3" s="11"/>
      <c r="F3" s="11"/>
      <c r="G3" s="11"/>
      <c r="H3" s="11"/>
      <c r="I3" s="11"/>
      <c r="J3" s="11"/>
      <c r="K3" s="11"/>
      <c r="L3" s="44"/>
    </row>
    <row r="4" spans="1:15" ht="18" customHeight="1">
      <c r="A4" s="44"/>
      <c r="B4" s="34"/>
      <c r="C4" s="2"/>
      <c r="D4" s="24"/>
      <c r="E4" s="149"/>
      <c r="F4" s="149"/>
      <c r="G4" s="149"/>
      <c r="H4" s="149"/>
      <c r="I4" s="149"/>
      <c r="J4" s="149"/>
      <c r="K4" s="149"/>
      <c r="L4" s="44"/>
    </row>
    <row r="5" spans="1:15" ht="18" customHeight="1">
      <c r="A5" s="44"/>
      <c r="B5" s="6"/>
      <c r="C5" s="4"/>
      <c r="D5" s="25"/>
      <c r="E5" s="136"/>
      <c r="F5" s="136"/>
      <c r="G5" s="136"/>
      <c r="H5" s="136"/>
      <c r="I5" s="136"/>
      <c r="J5" s="117" t="s">
        <v>3166</v>
      </c>
      <c r="K5" s="117" t="s">
        <v>3164</v>
      </c>
      <c r="L5" s="44"/>
    </row>
    <row r="6" spans="1:15" s="26" customFormat="1" ht="18" customHeight="1">
      <c r="A6" s="45"/>
      <c r="B6" s="35"/>
      <c r="C6" s="38"/>
      <c r="D6" s="33"/>
      <c r="E6" s="135"/>
      <c r="F6" s="135"/>
      <c r="G6" s="135"/>
      <c r="H6" s="135"/>
      <c r="I6" s="135"/>
      <c r="J6" s="117">
        <v>3.9</v>
      </c>
      <c r="K6" s="117">
        <v>3.67</v>
      </c>
      <c r="L6" s="45"/>
    </row>
    <row r="7" spans="1:15" s="26" customFormat="1" ht="12.75">
      <c r="A7" s="45"/>
      <c r="B7" s="117" t="s">
        <v>2394</v>
      </c>
      <c r="C7" s="117" t="s">
        <v>2761</v>
      </c>
      <c r="D7" s="117" t="s">
        <v>2392</v>
      </c>
      <c r="E7" s="117" t="s">
        <v>3167</v>
      </c>
      <c r="F7" s="117" t="s">
        <v>3161</v>
      </c>
      <c r="G7" s="117" t="s">
        <v>3162</v>
      </c>
      <c r="H7" s="117" t="s">
        <v>3163</v>
      </c>
      <c r="I7" s="117" t="s">
        <v>3159</v>
      </c>
      <c r="J7" s="117" t="s">
        <v>3165</v>
      </c>
      <c r="K7" s="117" t="s">
        <v>3160</v>
      </c>
      <c r="L7" s="45"/>
    </row>
    <row r="8" spans="1:15" s="26" customFormat="1" ht="12.75">
      <c r="A8" s="45"/>
      <c r="B8" s="117"/>
      <c r="C8" s="117"/>
      <c r="D8" s="117"/>
      <c r="E8" s="117"/>
      <c r="F8" s="137">
        <v>0.45</v>
      </c>
      <c r="G8" s="137">
        <v>0.35</v>
      </c>
      <c r="H8" s="137">
        <v>0.31</v>
      </c>
      <c r="I8" s="137">
        <v>0.2</v>
      </c>
      <c r="J8" s="137">
        <v>0.95</v>
      </c>
      <c r="K8" s="117"/>
      <c r="L8" s="45"/>
    </row>
    <row r="9" spans="1:15" s="26" customFormat="1" ht="12.75" customHeight="1">
      <c r="A9" s="45"/>
      <c r="B9" s="148" t="s">
        <v>2824</v>
      </c>
      <c r="C9" s="148"/>
      <c r="D9" s="148"/>
      <c r="E9" s="148"/>
      <c r="F9" s="148"/>
      <c r="G9" s="148"/>
      <c r="H9" s="148"/>
      <c r="I9" s="148"/>
      <c r="J9" s="148"/>
      <c r="K9" s="148"/>
      <c r="L9" s="45"/>
    </row>
    <row r="10" spans="1:15" s="26" customFormat="1" ht="150" customHeight="1">
      <c r="A10" s="45"/>
      <c r="B10" s="39" t="s">
        <v>2820</v>
      </c>
      <c r="C10" s="27"/>
      <c r="D10" s="59" t="s">
        <v>2825</v>
      </c>
      <c r="E10" s="42">
        <f>'ОБЩИЙ ПРАЙС ЛИСТ'!G65</f>
        <v>20780</v>
      </c>
      <c r="F10" s="138">
        <f>E10*0.55/100*$K$6</f>
        <v>419.44430000000006</v>
      </c>
      <c r="G10" s="138">
        <f>E10*0.65/100*$K$6</f>
        <v>495.70689999999996</v>
      </c>
      <c r="H10" s="138">
        <f>E10*0.69/100*$K$6</f>
        <v>526.21193999999991</v>
      </c>
      <c r="I10" s="138">
        <f>J10*0.8</f>
        <v>615.91920000000005</v>
      </c>
      <c r="J10" s="138">
        <f>E10*0.95/100*$J$6</f>
        <v>769.899</v>
      </c>
      <c r="K10" s="122"/>
      <c r="L10" s="45"/>
      <c r="N10" s="125"/>
      <c r="O10" s="126"/>
    </row>
    <row r="11" spans="1:15" s="26" customFormat="1" ht="150" customHeight="1">
      <c r="A11" s="45"/>
      <c r="B11" s="39" t="s">
        <v>2922</v>
      </c>
      <c r="C11" s="27"/>
      <c r="D11" s="59" t="s">
        <v>2924</v>
      </c>
      <c r="E11" s="42">
        <f>'ОБЩИЙ ПРАЙС ЛИСТ'!G66</f>
        <v>1200</v>
      </c>
      <c r="F11" s="138">
        <f>E11*0.55/100*$K$6</f>
        <v>24.221999999999998</v>
      </c>
      <c r="G11" s="138">
        <f>E11*0.65/100*$K$6</f>
        <v>28.625999999999998</v>
      </c>
      <c r="H11" s="138">
        <f>E11*0.69/100*$K$6</f>
        <v>30.387599999999996</v>
      </c>
      <c r="I11" s="138">
        <f>J11*0.8</f>
        <v>35.568000000000005</v>
      </c>
      <c r="J11" s="138">
        <f>E11*0.95/100*$J$6</f>
        <v>44.46</v>
      </c>
      <c r="K11" s="122"/>
      <c r="L11" s="45"/>
      <c r="N11" s="125"/>
      <c r="O11" s="126"/>
    </row>
    <row r="12" spans="1:15" s="26" customFormat="1" ht="12.75" customHeight="1">
      <c r="A12" s="45"/>
      <c r="B12" s="148" t="s">
        <v>2415</v>
      </c>
      <c r="C12" s="148"/>
      <c r="D12" s="148"/>
      <c r="E12" s="148"/>
      <c r="F12" s="148"/>
      <c r="G12" s="148"/>
      <c r="H12" s="148"/>
      <c r="I12" s="148"/>
      <c r="J12" s="148"/>
      <c r="K12" s="148"/>
      <c r="L12" s="45"/>
    </row>
    <row r="13" spans="1:15" s="26" customFormat="1" ht="79.5" customHeight="1">
      <c r="A13" s="45"/>
      <c r="B13" s="39" t="s">
        <v>81</v>
      </c>
      <c r="C13" s="27"/>
      <c r="D13" s="59" t="s">
        <v>2327</v>
      </c>
      <c r="E13" s="42">
        <f>'ОБЩИЙ ПРАЙС ЛИСТ'!G766</f>
        <v>3700</v>
      </c>
      <c r="F13" s="138">
        <f t="shared" ref="F13:F21" si="0">E13*0.55/100*$K$6</f>
        <v>74.6845</v>
      </c>
      <c r="G13" s="138">
        <f t="shared" ref="G13:G21" si="1">E13*0.65/100*$K$6</f>
        <v>88.263500000000008</v>
      </c>
      <c r="H13" s="138">
        <f t="shared" ref="H13:H21" si="2">E13*0.69/100*$K$6</f>
        <v>93.695099999999996</v>
      </c>
      <c r="I13" s="138">
        <f t="shared" ref="I13:I21" si="3">J13*0.8</f>
        <v>109.66799999999999</v>
      </c>
      <c r="J13" s="138">
        <f t="shared" ref="J13:J21" si="4">E13*0.95/100*$J$6</f>
        <v>137.08499999999998</v>
      </c>
      <c r="K13" s="94"/>
      <c r="L13" s="45"/>
    </row>
    <row r="14" spans="1:15" s="26" customFormat="1" ht="79.5" customHeight="1">
      <c r="A14" s="45"/>
      <c r="B14" s="39" t="s">
        <v>82</v>
      </c>
      <c r="C14" s="27"/>
      <c r="D14" s="59" t="s">
        <v>2328</v>
      </c>
      <c r="E14" s="42">
        <f>'ОБЩИЙ ПРАЙС ЛИСТ'!G767</f>
        <v>3700</v>
      </c>
      <c r="F14" s="138">
        <f t="shared" si="0"/>
        <v>74.6845</v>
      </c>
      <c r="G14" s="138">
        <f t="shared" si="1"/>
        <v>88.263500000000008</v>
      </c>
      <c r="H14" s="138">
        <f t="shared" si="2"/>
        <v>93.695099999999996</v>
      </c>
      <c r="I14" s="138">
        <f t="shared" si="3"/>
        <v>109.66799999999999</v>
      </c>
      <c r="J14" s="138">
        <f t="shared" si="4"/>
        <v>137.08499999999998</v>
      </c>
      <c r="K14" s="94"/>
      <c r="L14" s="45"/>
    </row>
    <row r="15" spans="1:15" s="26" customFormat="1" ht="79.5" customHeight="1">
      <c r="A15" s="45"/>
      <c r="B15" s="39" t="s">
        <v>2321</v>
      </c>
      <c r="C15" s="27"/>
      <c r="D15" s="59" t="s">
        <v>2324</v>
      </c>
      <c r="E15" s="42">
        <f>'ОБЩИЙ ПРАЙС ЛИСТ'!G768</f>
        <v>609</v>
      </c>
      <c r="F15" s="138">
        <f t="shared" si="0"/>
        <v>12.292665000000001</v>
      </c>
      <c r="G15" s="138">
        <f t="shared" si="1"/>
        <v>14.527695000000001</v>
      </c>
      <c r="H15" s="138">
        <f t="shared" si="2"/>
        <v>15.421706999999998</v>
      </c>
      <c r="I15" s="138">
        <f t="shared" si="3"/>
        <v>18.05076</v>
      </c>
      <c r="J15" s="138">
        <f t="shared" si="4"/>
        <v>22.56345</v>
      </c>
      <c r="K15" s="94"/>
      <c r="L15" s="45"/>
    </row>
    <row r="16" spans="1:15" s="26" customFormat="1" ht="79.5" customHeight="1">
      <c r="A16" s="45"/>
      <c r="B16" s="39" t="s">
        <v>83</v>
      </c>
      <c r="C16" s="27"/>
      <c r="D16" s="59" t="s">
        <v>377</v>
      </c>
      <c r="E16" s="42">
        <f>'ОБЩИЙ ПРАЙС ЛИСТ'!G769</f>
        <v>1310</v>
      </c>
      <c r="F16" s="138">
        <f t="shared" si="0"/>
        <v>26.442350000000005</v>
      </c>
      <c r="G16" s="138">
        <f t="shared" si="1"/>
        <v>31.250050000000002</v>
      </c>
      <c r="H16" s="138">
        <f t="shared" si="2"/>
        <v>33.17313</v>
      </c>
      <c r="I16" s="138">
        <f t="shared" si="3"/>
        <v>38.828400000000002</v>
      </c>
      <c r="J16" s="138">
        <f t="shared" si="4"/>
        <v>48.535499999999999</v>
      </c>
      <c r="K16" s="94"/>
      <c r="L16" s="45"/>
    </row>
    <row r="17" spans="1:12" s="26" customFormat="1" ht="79.5" customHeight="1">
      <c r="A17" s="45"/>
      <c r="B17" s="56" t="s">
        <v>84</v>
      </c>
      <c r="C17" s="27"/>
      <c r="D17" s="59" t="s">
        <v>378</v>
      </c>
      <c r="E17" s="42">
        <f>'ОБЩИЙ ПРАЙС ЛИСТ'!G765</f>
        <v>1310</v>
      </c>
      <c r="F17" s="138">
        <f t="shared" si="0"/>
        <v>26.442350000000005</v>
      </c>
      <c r="G17" s="138">
        <f t="shared" si="1"/>
        <v>31.250050000000002</v>
      </c>
      <c r="H17" s="138">
        <f t="shared" si="2"/>
        <v>33.17313</v>
      </c>
      <c r="I17" s="138">
        <f t="shared" si="3"/>
        <v>38.828400000000002</v>
      </c>
      <c r="J17" s="138">
        <f t="shared" si="4"/>
        <v>48.535499999999999</v>
      </c>
      <c r="K17" s="94"/>
      <c r="L17" s="45"/>
    </row>
    <row r="18" spans="1:12" s="26" customFormat="1" ht="79.5" customHeight="1">
      <c r="A18" s="45"/>
      <c r="B18" s="39" t="s">
        <v>309</v>
      </c>
      <c r="C18" s="27"/>
      <c r="D18" s="59" t="s">
        <v>379</v>
      </c>
      <c r="E18" s="42">
        <f>'ОБЩИЙ ПРАЙС ЛИСТ'!G229</f>
        <v>3130</v>
      </c>
      <c r="F18" s="138">
        <f t="shared" si="0"/>
        <v>63.179050000000011</v>
      </c>
      <c r="G18" s="138">
        <f t="shared" si="1"/>
        <v>74.666149999999988</v>
      </c>
      <c r="H18" s="138">
        <f t="shared" si="2"/>
        <v>79.260989999999993</v>
      </c>
      <c r="I18" s="138">
        <f t="shared" si="3"/>
        <v>92.773200000000003</v>
      </c>
      <c r="J18" s="138">
        <f t="shared" si="4"/>
        <v>115.9665</v>
      </c>
      <c r="K18" s="94"/>
      <c r="L18" s="45"/>
    </row>
    <row r="19" spans="1:12" s="26" customFormat="1" ht="79.5" customHeight="1">
      <c r="A19" s="45"/>
      <c r="B19" s="39" t="s">
        <v>310</v>
      </c>
      <c r="C19" s="27"/>
      <c r="D19" s="59" t="s">
        <v>380</v>
      </c>
      <c r="E19" s="42">
        <f>'ОБЩИЙ ПРАЙС ЛИСТ'!G228</f>
        <v>3130</v>
      </c>
      <c r="F19" s="138">
        <f t="shared" si="0"/>
        <v>63.179050000000011</v>
      </c>
      <c r="G19" s="138">
        <f t="shared" si="1"/>
        <v>74.666149999999988</v>
      </c>
      <c r="H19" s="138">
        <f t="shared" si="2"/>
        <v>79.260989999999993</v>
      </c>
      <c r="I19" s="138">
        <f t="shared" si="3"/>
        <v>92.773200000000003</v>
      </c>
      <c r="J19" s="138">
        <f t="shared" si="4"/>
        <v>115.9665</v>
      </c>
      <c r="K19" s="94"/>
      <c r="L19" s="45"/>
    </row>
    <row r="20" spans="1:12" s="26" customFormat="1" ht="79.5" customHeight="1">
      <c r="A20" s="45"/>
      <c r="B20" s="39" t="s">
        <v>85</v>
      </c>
      <c r="C20" s="27"/>
      <c r="D20" s="59" t="s">
        <v>381</v>
      </c>
      <c r="E20" s="42">
        <f>'ОБЩИЙ ПРАЙС ЛИСТ'!G227</f>
        <v>1200</v>
      </c>
      <c r="F20" s="138">
        <f t="shared" si="0"/>
        <v>24.221999999999998</v>
      </c>
      <c r="G20" s="138">
        <f t="shared" si="1"/>
        <v>28.625999999999998</v>
      </c>
      <c r="H20" s="138">
        <f t="shared" si="2"/>
        <v>30.387599999999996</v>
      </c>
      <c r="I20" s="138">
        <f t="shared" si="3"/>
        <v>35.568000000000005</v>
      </c>
      <c r="J20" s="138">
        <f t="shared" si="4"/>
        <v>44.46</v>
      </c>
      <c r="K20" s="94"/>
      <c r="L20" s="45"/>
    </row>
    <row r="21" spans="1:12" s="26" customFormat="1" ht="79.5" customHeight="1">
      <c r="A21" s="45"/>
      <c r="B21" s="39" t="s">
        <v>311</v>
      </c>
      <c r="C21" s="27"/>
      <c r="D21" s="59" t="s">
        <v>382</v>
      </c>
      <c r="E21" s="42">
        <f>'ОБЩИЙ ПРАЙС ЛИСТ'!G230</f>
        <v>910</v>
      </c>
      <c r="F21" s="138">
        <f t="shared" si="0"/>
        <v>18.368350000000003</v>
      </c>
      <c r="G21" s="138">
        <f t="shared" si="1"/>
        <v>21.70805</v>
      </c>
      <c r="H21" s="138">
        <f t="shared" si="2"/>
        <v>23.04393</v>
      </c>
      <c r="I21" s="138">
        <f t="shared" si="3"/>
        <v>26.9724</v>
      </c>
      <c r="J21" s="138">
        <f t="shared" si="4"/>
        <v>33.715499999999999</v>
      </c>
      <c r="K21" s="94"/>
      <c r="L21" s="45"/>
    </row>
    <row r="22" spans="1:12" s="26" customFormat="1" ht="12.75" customHeight="1">
      <c r="A22" s="45"/>
      <c r="B22" s="148" t="s">
        <v>2416</v>
      </c>
      <c r="C22" s="148"/>
      <c r="D22" s="148"/>
      <c r="E22" s="148"/>
      <c r="F22" s="148"/>
      <c r="G22" s="148"/>
      <c r="H22" s="148"/>
      <c r="I22" s="148"/>
      <c r="J22" s="148"/>
      <c r="K22" s="148"/>
      <c r="L22" s="45"/>
    </row>
    <row r="23" spans="1:12" s="26" customFormat="1" ht="79.5" customHeight="1">
      <c r="A23" s="45"/>
      <c r="B23" s="39" t="s">
        <v>2156</v>
      </c>
      <c r="C23" s="27"/>
      <c r="D23" s="59" t="s">
        <v>2243</v>
      </c>
      <c r="E23" s="42">
        <f>'ОБЩИЙ ПРАЙС ЛИСТ'!G231</f>
        <v>2080</v>
      </c>
      <c r="F23" s="138">
        <f t="shared" ref="F23:F26" si="5">E23*0.55/100*$K$6</f>
        <v>41.9848</v>
      </c>
      <c r="G23" s="138">
        <f t="shared" ref="G23:G26" si="6">E23*0.65/100*$K$6</f>
        <v>49.618399999999994</v>
      </c>
      <c r="H23" s="138">
        <f t="shared" ref="H23:H26" si="7">E23*0.69/100*$K$6</f>
        <v>52.671839999999996</v>
      </c>
      <c r="I23" s="138">
        <f t="shared" ref="I23:I26" si="8">J23*0.8</f>
        <v>61.65120000000001</v>
      </c>
      <c r="J23" s="138">
        <f t="shared" ref="J23:J26" si="9">E23*0.95/100*$J$6</f>
        <v>77.064000000000007</v>
      </c>
      <c r="K23" s="94"/>
      <c r="L23" s="45"/>
    </row>
    <row r="24" spans="1:12" s="26" customFormat="1" ht="79.5" customHeight="1">
      <c r="A24" s="45"/>
      <c r="B24" s="39" t="s">
        <v>2157</v>
      </c>
      <c r="C24" s="27"/>
      <c r="D24" s="59" t="s">
        <v>2162</v>
      </c>
      <c r="E24" s="42">
        <f>'ОБЩИЙ ПРАЙС ЛИСТ'!G232</f>
        <v>3430</v>
      </c>
      <c r="F24" s="138">
        <f t="shared" si="5"/>
        <v>69.234550000000013</v>
      </c>
      <c r="G24" s="138">
        <f t="shared" si="6"/>
        <v>81.82265000000001</v>
      </c>
      <c r="H24" s="138">
        <f t="shared" si="7"/>
        <v>86.857889999999998</v>
      </c>
      <c r="I24" s="138">
        <f t="shared" si="8"/>
        <v>101.66520000000001</v>
      </c>
      <c r="J24" s="138">
        <f t="shared" si="9"/>
        <v>127.08150000000001</v>
      </c>
      <c r="K24" s="94"/>
      <c r="L24" s="45"/>
    </row>
    <row r="25" spans="1:12" s="26" customFormat="1" ht="90" customHeight="1">
      <c r="A25" s="45"/>
      <c r="B25" s="39" t="s">
        <v>3077</v>
      </c>
      <c r="C25" s="152"/>
      <c r="D25" s="59" t="s">
        <v>3076</v>
      </c>
      <c r="E25" s="42">
        <f>'ОБЩИЙ ПРАЙС ЛИСТ'!G233</f>
        <v>8500</v>
      </c>
      <c r="F25" s="138">
        <f t="shared" si="5"/>
        <v>171.57249999999999</v>
      </c>
      <c r="G25" s="138">
        <f t="shared" si="6"/>
        <v>202.76749999999998</v>
      </c>
      <c r="H25" s="138">
        <f t="shared" si="7"/>
        <v>215.24549999999999</v>
      </c>
      <c r="I25" s="138">
        <f t="shared" si="8"/>
        <v>251.94000000000003</v>
      </c>
      <c r="J25" s="138">
        <f t="shared" si="9"/>
        <v>314.92500000000001</v>
      </c>
      <c r="K25" s="94"/>
      <c r="L25" s="45"/>
    </row>
    <row r="26" spans="1:12" s="26" customFormat="1" ht="90" customHeight="1">
      <c r="A26" s="45"/>
      <c r="B26" s="39" t="s">
        <v>3078</v>
      </c>
      <c r="C26" s="152"/>
      <c r="D26" s="59" t="s">
        <v>3075</v>
      </c>
      <c r="E26" s="42">
        <f>'ОБЩИЙ ПРАЙС ЛИСТ'!G234</f>
        <v>8500</v>
      </c>
      <c r="F26" s="138">
        <f t="shared" si="5"/>
        <v>171.57249999999999</v>
      </c>
      <c r="G26" s="138">
        <f t="shared" si="6"/>
        <v>202.76749999999998</v>
      </c>
      <c r="H26" s="138">
        <f t="shared" si="7"/>
        <v>215.24549999999999</v>
      </c>
      <c r="I26" s="138">
        <f t="shared" si="8"/>
        <v>251.94000000000003</v>
      </c>
      <c r="J26" s="138">
        <f t="shared" si="9"/>
        <v>314.92500000000001</v>
      </c>
      <c r="K26" s="94"/>
      <c r="L26" s="45"/>
    </row>
    <row r="27" spans="1:12" s="26" customFormat="1" ht="12.75" customHeight="1">
      <c r="A27" s="45"/>
      <c r="B27" s="148" t="s">
        <v>2417</v>
      </c>
      <c r="C27" s="148"/>
      <c r="D27" s="148"/>
      <c r="E27" s="148"/>
      <c r="F27" s="148"/>
      <c r="G27" s="148"/>
      <c r="H27" s="148"/>
      <c r="I27" s="148"/>
      <c r="J27" s="148"/>
      <c r="K27" s="148"/>
      <c r="L27" s="45"/>
    </row>
    <row r="28" spans="1:12" s="26" customFormat="1" ht="90" customHeight="1">
      <c r="A28" s="45"/>
      <c r="B28" s="39" t="s">
        <v>86</v>
      </c>
      <c r="C28" s="27"/>
      <c r="D28" s="59" t="s">
        <v>2143</v>
      </c>
      <c r="E28" s="42">
        <f>'ОБЩИЙ ПРАЙС ЛИСТ'!G176</f>
        <v>13790</v>
      </c>
      <c r="F28" s="138">
        <f t="shared" ref="F28:F30" si="10">E28*0.55/100*$K$6</f>
        <v>278.35115000000002</v>
      </c>
      <c r="G28" s="138">
        <f t="shared" ref="G28:G30" si="11">E28*0.65/100*$K$6</f>
        <v>328.96045000000004</v>
      </c>
      <c r="H28" s="138">
        <f t="shared" ref="H28:H30" si="12">E28*0.69/100*$K$6</f>
        <v>349.20416999999992</v>
      </c>
      <c r="I28" s="138">
        <f t="shared" ref="I28:I30" si="13">J28*0.8</f>
        <v>408.73559999999998</v>
      </c>
      <c r="J28" s="138">
        <f t="shared" ref="J28:J30" si="14">E28*0.95/100*$J$6</f>
        <v>510.91949999999997</v>
      </c>
      <c r="K28" s="94"/>
      <c r="L28" s="45"/>
    </row>
    <row r="29" spans="1:12" s="26" customFormat="1" ht="90" customHeight="1">
      <c r="A29" s="45"/>
      <c r="B29" s="39" t="s">
        <v>637</v>
      </c>
      <c r="C29" s="27"/>
      <c r="D29" s="59" t="s">
        <v>2142</v>
      </c>
      <c r="E29" s="42">
        <f>'ОБЩИЙ ПРАЙС ЛИСТ'!G129</f>
        <v>14320</v>
      </c>
      <c r="F29" s="138">
        <f t="shared" si="10"/>
        <v>289.04919999999998</v>
      </c>
      <c r="G29" s="138">
        <f t="shared" si="11"/>
        <v>341.60359999999997</v>
      </c>
      <c r="H29" s="138">
        <f t="shared" si="12"/>
        <v>362.62535999999994</v>
      </c>
      <c r="I29" s="138">
        <f t="shared" si="13"/>
        <v>424.44479999999999</v>
      </c>
      <c r="J29" s="138">
        <f t="shared" si="14"/>
        <v>530.55599999999993</v>
      </c>
      <c r="K29" s="94"/>
      <c r="L29" s="45"/>
    </row>
    <row r="30" spans="1:12" s="26" customFormat="1" ht="90" customHeight="1">
      <c r="A30" s="45"/>
      <c r="B30" s="39" t="s">
        <v>638</v>
      </c>
      <c r="C30" s="27"/>
      <c r="D30" s="59" t="s">
        <v>2141</v>
      </c>
      <c r="E30" s="131">
        <f>'ОБЩИЙ ПРАЙС ЛИСТ'!G130</f>
        <v>11000</v>
      </c>
      <c r="F30" s="138">
        <f t="shared" si="10"/>
        <v>222.03500000000003</v>
      </c>
      <c r="G30" s="138">
        <f t="shared" si="11"/>
        <v>262.40499999999997</v>
      </c>
      <c r="H30" s="138">
        <f t="shared" si="12"/>
        <v>278.55299999999994</v>
      </c>
      <c r="I30" s="138">
        <f t="shared" si="13"/>
        <v>326.04000000000002</v>
      </c>
      <c r="J30" s="138">
        <f t="shared" si="14"/>
        <v>407.55</v>
      </c>
      <c r="K30" s="94"/>
      <c r="L30" s="45"/>
    </row>
    <row r="31" spans="1:12" s="26" customFormat="1" ht="12.75" customHeight="1">
      <c r="A31" s="45"/>
      <c r="B31" s="148" t="s">
        <v>2418</v>
      </c>
      <c r="C31" s="148"/>
      <c r="D31" s="148"/>
      <c r="E31" s="148"/>
      <c r="F31" s="148"/>
      <c r="G31" s="148"/>
      <c r="H31" s="148"/>
      <c r="I31" s="148"/>
      <c r="J31" s="148"/>
      <c r="K31" s="148"/>
      <c r="L31" s="45"/>
    </row>
    <row r="32" spans="1:12" s="26" customFormat="1" ht="90" customHeight="1">
      <c r="A32" s="45"/>
      <c r="B32" s="39" t="s">
        <v>2541</v>
      </c>
      <c r="C32" s="27"/>
      <c r="D32" s="59" t="s">
        <v>2544</v>
      </c>
      <c r="E32" s="42">
        <f>'ОБЩИЙ ПРАЙС ЛИСТ'!G86</f>
        <v>1430</v>
      </c>
      <c r="F32" s="138">
        <f t="shared" ref="F32:F37" si="15">E32*0.55/100*$K$6</f>
        <v>28.864550000000005</v>
      </c>
      <c r="G32" s="138">
        <f t="shared" ref="G32:G37" si="16">E32*0.65/100*$K$6</f>
        <v>34.112650000000002</v>
      </c>
      <c r="H32" s="138">
        <f t="shared" ref="H32:H37" si="17">E32*0.69/100*$K$6</f>
        <v>36.211889999999997</v>
      </c>
      <c r="I32" s="138">
        <f t="shared" ref="I32:I37" si="18">J32*0.8</f>
        <v>42.385200000000005</v>
      </c>
      <c r="J32" s="138">
        <f t="shared" ref="J32:J37" si="19">E32*0.95/100*$J$6</f>
        <v>52.981500000000004</v>
      </c>
      <c r="K32" s="94"/>
      <c r="L32" s="45"/>
    </row>
    <row r="33" spans="1:12" s="26" customFormat="1" ht="90" customHeight="1">
      <c r="A33" s="45"/>
      <c r="B33" s="39" t="s">
        <v>264</v>
      </c>
      <c r="C33" s="27"/>
      <c r="D33" s="59" t="s">
        <v>1655</v>
      </c>
      <c r="E33" s="42">
        <f>'ОБЩИЙ ПРАЙС ЛИСТ'!G87</f>
        <v>1470</v>
      </c>
      <c r="F33" s="138">
        <f t="shared" si="15"/>
        <v>29.671950000000002</v>
      </c>
      <c r="G33" s="138">
        <f t="shared" si="16"/>
        <v>35.066849999999995</v>
      </c>
      <c r="H33" s="138">
        <f t="shared" si="17"/>
        <v>37.224809999999998</v>
      </c>
      <c r="I33" s="138">
        <f t="shared" si="18"/>
        <v>43.570799999999998</v>
      </c>
      <c r="J33" s="138">
        <f t="shared" si="19"/>
        <v>54.463499999999996</v>
      </c>
      <c r="K33" s="94"/>
      <c r="L33" s="45"/>
    </row>
    <row r="34" spans="1:12" s="26" customFormat="1" ht="90" customHeight="1">
      <c r="A34" s="45"/>
      <c r="B34" s="39" t="s">
        <v>641</v>
      </c>
      <c r="C34" s="27"/>
      <c r="D34" s="59" t="s">
        <v>642</v>
      </c>
      <c r="E34" s="42">
        <f>'ОБЩИЙ ПРАЙС ЛИСТ'!G194</f>
        <v>830</v>
      </c>
      <c r="F34" s="138">
        <f t="shared" si="15"/>
        <v>16.753550000000001</v>
      </c>
      <c r="G34" s="138">
        <f t="shared" si="16"/>
        <v>19.79965</v>
      </c>
      <c r="H34" s="138">
        <f t="shared" si="17"/>
        <v>21.018089999999997</v>
      </c>
      <c r="I34" s="138">
        <f t="shared" si="18"/>
        <v>24.601200000000002</v>
      </c>
      <c r="J34" s="138">
        <f t="shared" si="19"/>
        <v>30.7515</v>
      </c>
      <c r="K34" s="94"/>
      <c r="L34" s="45"/>
    </row>
    <row r="35" spans="1:12" s="26" customFormat="1" ht="90" customHeight="1">
      <c r="A35" s="45"/>
      <c r="B35" s="39" t="s">
        <v>624</v>
      </c>
      <c r="C35" s="27"/>
      <c r="D35" s="59" t="s">
        <v>2140</v>
      </c>
      <c r="E35" s="42">
        <f>'ОБЩИЙ ПРАЙС ЛИСТ'!G88</f>
        <v>5260</v>
      </c>
      <c r="F35" s="138">
        <f t="shared" si="15"/>
        <v>106.17310000000001</v>
      </c>
      <c r="G35" s="138">
        <f t="shared" si="16"/>
        <v>125.47729999999999</v>
      </c>
      <c r="H35" s="138">
        <f t="shared" si="17"/>
        <v>133.19897999999998</v>
      </c>
      <c r="I35" s="138">
        <f t="shared" si="18"/>
        <v>155.90639999999999</v>
      </c>
      <c r="J35" s="138">
        <f t="shared" si="19"/>
        <v>194.88299999999998</v>
      </c>
      <c r="K35" s="94"/>
      <c r="L35" s="45"/>
    </row>
    <row r="36" spans="1:12" s="26" customFormat="1" ht="90" customHeight="1">
      <c r="A36" s="45"/>
      <c r="B36" s="39" t="s">
        <v>625</v>
      </c>
      <c r="C36" s="27"/>
      <c r="D36" s="59" t="s">
        <v>2139</v>
      </c>
      <c r="E36" s="42">
        <f>'ОБЩИЙ ПРАЙС ЛИСТ'!G89</f>
        <v>5260</v>
      </c>
      <c r="F36" s="138">
        <f t="shared" si="15"/>
        <v>106.17310000000001</v>
      </c>
      <c r="G36" s="138">
        <f t="shared" si="16"/>
        <v>125.47729999999999</v>
      </c>
      <c r="H36" s="138">
        <f t="shared" si="17"/>
        <v>133.19897999999998</v>
      </c>
      <c r="I36" s="138">
        <f t="shared" si="18"/>
        <v>155.90639999999999</v>
      </c>
      <c r="J36" s="138">
        <f t="shared" si="19"/>
        <v>194.88299999999998</v>
      </c>
      <c r="K36" s="94"/>
      <c r="L36" s="45"/>
    </row>
    <row r="37" spans="1:12" s="26" customFormat="1" ht="90" customHeight="1">
      <c r="A37" s="45"/>
      <c r="B37" s="39" t="s">
        <v>2135</v>
      </c>
      <c r="C37" s="27"/>
      <c r="D37" s="59" t="s">
        <v>2138</v>
      </c>
      <c r="E37" s="42">
        <f>'ОБЩИЙ ПРАЙС ЛИСТ'!G90</f>
        <v>6170</v>
      </c>
      <c r="F37" s="138">
        <f t="shared" si="15"/>
        <v>124.54145000000001</v>
      </c>
      <c r="G37" s="138">
        <f t="shared" si="16"/>
        <v>147.18535</v>
      </c>
      <c r="H37" s="138">
        <f t="shared" si="17"/>
        <v>156.24290999999997</v>
      </c>
      <c r="I37" s="138">
        <f t="shared" si="18"/>
        <v>182.87880000000001</v>
      </c>
      <c r="J37" s="138">
        <f t="shared" si="19"/>
        <v>228.5985</v>
      </c>
      <c r="K37" s="94"/>
      <c r="L37" s="45"/>
    </row>
    <row r="38" spans="1:12" s="26" customFormat="1" ht="12.75" customHeight="1">
      <c r="A38" s="45"/>
      <c r="B38" s="148" t="s">
        <v>2419</v>
      </c>
      <c r="C38" s="148"/>
      <c r="D38" s="148"/>
      <c r="E38" s="148"/>
      <c r="F38" s="148"/>
      <c r="G38" s="148"/>
      <c r="H38" s="148"/>
      <c r="I38" s="148"/>
      <c r="J38" s="148"/>
      <c r="K38" s="148"/>
      <c r="L38" s="45"/>
    </row>
    <row r="39" spans="1:12" s="26" customFormat="1" ht="90" customHeight="1">
      <c r="A39" s="45"/>
      <c r="B39" s="39" t="s">
        <v>87</v>
      </c>
      <c r="C39" s="27"/>
      <c r="D39" s="59" t="s">
        <v>1656</v>
      </c>
      <c r="E39" s="42">
        <f>'ОБЩИЙ ПРАЙС ЛИСТ'!G177</f>
        <v>1960</v>
      </c>
      <c r="F39" s="138">
        <f t="shared" ref="F39:F56" si="20">E39*0.55/100*$K$6</f>
        <v>39.562599999999996</v>
      </c>
      <c r="G39" s="138">
        <f t="shared" ref="G39:G56" si="21">E39*0.65/100*$K$6</f>
        <v>46.755800000000001</v>
      </c>
      <c r="H39" s="138">
        <f t="shared" ref="H39:H56" si="22">E39*0.69/100*$K$6</f>
        <v>49.633079999999993</v>
      </c>
      <c r="I39" s="138">
        <f t="shared" ref="I39:I56" si="23">J39*0.8</f>
        <v>58.094400000000007</v>
      </c>
      <c r="J39" s="138">
        <f t="shared" ref="J39:J56" si="24">E39*0.95/100*$J$6</f>
        <v>72.618000000000009</v>
      </c>
      <c r="K39" s="94"/>
      <c r="L39" s="45"/>
    </row>
    <row r="40" spans="1:12" s="26" customFormat="1" ht="90" customHeight="1">
      <c r="A40" s="45"/>
      <c r="B40" s="39" t="s">
        <v>88</v>
      </c>
      <c r="C40" s="27"/>
      <c r="D40" s="59" t="s">
        <v>1657</v>
      </c>
      <c r="E40" s="42">
        <f>'ОБЩИЙ ПРАЙС ЛИСТ'!G179</f>
        <v>1960</v>
      </c>
      <c r="F40" s="138">
        <f t="shared" si="20"/>
        <v>39.562599999999996</v>
      </c>
      <c r="G40" s="138">
        <f t="shared" si="21"/>
        <v>46.755800000000001</v>
      </c>
      <c r="H40" s="138">
        <f t="shared" si="22"/>
        <v>49.633079999999993</v>
      </c>
      <c r="I40" s="138">
        <f t="shared" si="23"/>
        <v>58.094400000000007</v>
      </c>
      <c r="J40" s="138">
        <f t="shared" si="24"/>
        <v>72.618000000000009</v>
      </c>
      <c r="K40" s="94"/>
      <c r="L40" s="45"/>
    </row>
    <row r="41" spans="1:12" s="26" customFormat="1" ht="90" customHeight="1">
      <c r="A41" s="45"/>
      <c r="B41" s="39" t="s">
        <v>89</v>
      </c>
      <c r="C41" s="27"/>
      <c r="D41" s="59" t="s">
        <v>1658</v>
      </c>
      <c r="E41" s="42">
        <f>'ОБЩИЙ ПРАЙС ЛИСТ'!G181</f>
        <v>3160</v>
      </c>
      <c r="F41" s="138">
        <f t="shared" si="20"/>
        <v>63.784600000000005</v>
      </c>
      <c r="G41" s="138">
        <f t="shared" si="21"/>
        <v>75.381799999999998</v>
      </c>
      <c r="H41" s="138">
        <f t="shared" si="22"/>
        <v>80.020679999999984</v>
      </c>
      <c r="I41" s="138">
        <f t="shared" si="23"/>
        <v>93.662399999999991</v>
      </c>
      <c r="J41" s="138">
        <f t="shared" si="24"/>
        <v>117.07799999999999</v>
      </c>
      <c r="K41" s="94"/>
      <c r="L41" s="45"/>
    </row>
    <row r="42" spans="1:12" s="26" customFormat="1" ht="90" customHeight="1">
      <c r="A42" s="45"/>
      <c r="B42" s="39" t="s">
        <v>622</v>
      </c>
      <c r="C42" s="27"/>
      <c r="D42" s="59" t="s">
        <v>1659</v>
      </c>
      <c r="E42" s="42">
        <f>'ОБЩИЙ ПРАЙС ЛИСТ'!G182</f>
        <v>3160</v>
      </c>
      <c r="F42" s="138">
        <f t="shared" si="20"/>
        <v>63.784600000000005</v>
      </c>
      <c r="G42" s="138">
        <f t="shared" si="21"/>
        <v>75.381799999999998</v>
      </c>
      <c r="H42" s="138">
        <f t="shared" si="22"/>
        <v>80.020679999999984</v>
      </c>
      <c r="I42" s="138">
        <f t="shared" si="23"/>
        <v>93.662399999999991</v>
      </c>
      <c r="J42" s="138">
        <f t="shared" si="24"/>
        <v>117.07799999999999</v>
      </c>
      <c r="K42" s="94"/>
      <c r="L42" s="45"/>
    </row>
    <row r="43" spans="1:12" s="26" customFormat="1" ht="90" customHeight="1">
      <c r="A43" s="45"/>
      <c r="B43" s="39" t="s">
        <v>2925</v>
      </c>
      <c r="C43" s="27"/>
      <c r="D43" s="59" t="s">
        <v>1660</v>
      </c>
      <c r="E43" s="42">
        <f>'ОБЩИЙ ПРАЙС ЛИСТ'!G178</f>
        <v>4860</v>
      </c>
      <c r="F43" s="138">
        <f t="shared" si="20"/>
        <v>98.099099999999993</v>
      </c>
      <c r="G43" s="138">
        <f t="shared" si="21"/>
        <v>115.9353</v>
      </c>
      <c r="H43" s="138">
        <f t="shared" si="22"/>
        <v>123.06977999999999</v>
      </c>
      <c r="I43" s="138">
        <f t="shared" si="23"/>
        <v>144.05040000000002</v>
      </c>
      <c r="J43" s="138">
        <f t="shared" si="24"/>
        <v>180.06300000000002</v>
      </c>
      <c r="K43" s="94"/>
      <c r="L43" s="45"/>
    </row>
    <row r="44" spans="1:12" s="26" customFormat="1" ht="90" customHeight="1">
      <c r="A44" s="45"/>
      <c r="B44" s="39" t="s">
        <v>90</v>
      </c>
      <c r="C44" s="27"/>
      <c r="D44" s="59" t="s">
        <v>1661</v>
      </c>
      <c r="E44" s="42">
        <f>'ОБЩИЙ ПРАЙС ЛИСТ'!G183</f>
        <v>5200</v>
      </c>
      <c r="F44" s="138">
        <f t="shared" si="20"/>
        <v>104.96200000000002</v>
      </c>
      <c r="G44" s="138">
        <f t="shared" si="21"/>
        <v>124.04599999999999</v>
      </c>
      <c r="H44" s="138">
        <f t="shared" si="22"/>
        <v>131.67959999999999</v>
      </c>
      <c r="I44" s="138">
        <f t="shared" si="23"/>
        <v>154.12800000000001</v>
      </c>
      <c r="J44" s="138">
        <f t="shared" si="24"/>
        <v>192.66</v>
      </c>
      <c r="K44" s="94"/>
      <c r="L44" s="45"/>
    </row>
    <row r="45" spans="1:12" s="26" customFormat="1" ht="90" customHeight="1">
      <c r="A45" s="45"/>
      <c r="B45" s="39" t="s">
        <v>91</v>
      </c>
      <c r="C45" s="27"/>
      <c r="D45" s="59" t="s">
        <v>1662</v>
      </c>
      <c r="E45" s="42">
        <f>'ОБЩИЙ ПРАЙС ЛИСТ'!G180</f>
        <v>7020</v>
      </c>
      <c r="F45" s="138">
        <f t="shared" si="20"/>
        <v>141.69870000000003</v>
      </c>
      <c r="G45" s="138">
        <f t="shared" si="21"/>
        <v>167.46209999999999</v>
      </c>
      <c r="H45" s="138">
        <f t="shared" si="22"/>
        <v>177.76745999999997</v>
      </c>
      <c r="I45" s="138">
        <f t="shared" si="23"/>
        <v>208.07280000000003</v>
      </c>
      <c r="J45" s="138">
        <f t="shared" si="24"/>
        <v>260.09100000000001</v>
      </c>
      <c r="K45" s="94"/>
      <c r="L45" s="45"/>
    </row>
    <row r="46" spans="1:12" s="26" customFormat="1" ht="90" customHeight="1">
      <c r="A46" s="45"/>
      <c r="B46" s="39" t="s">
        <v>3043</v>
      </c>
      <c r="C46" s="27"/>
      <c r="D46" s="59" t="s">
        <v>3090</v>
      </c>
      <c r="E46" s="42">
        <f>'ОБЩИЙ ПРАЙС ЛИСТ'!G184</f>
        <v>2900</v>
      </c>
      <c r="F46" s="138">
        <f t="shared" si="20"/>
        <v>58.536500000000011</v>
      </c>
      <c r="G46" s="138">
        <f t="shared" si="21"/>
        <v>69.179500000000004</v>
      </c>
      <c r="H46" s="138">
        <f t="shared" si="22"/>
        <v>73.436699999999988</v>
      </c>
      <c r="I46" s="138">
        <f t="shared" si="23"/>
        <v>85.956000000000017</v>
      </c>
      <c r="J46" s="138">
        <f t="shared" si="24"/>
        <v>107.44500000000001</v>
      </c>
      <c r="K46" s="94"/>
      <c r="L46" s="45"/>
    </row>
    <row r="47" spans="1:12" s="26" customFormat="1" ht="90" customHeight="1">
      <c r="A47" s="45"/>
      <c r="B47" s="39" t="s">
        <v>2894</v>
      </c>
      <c r="C47" s="27"/>
      <c r="D47" s="59" t="s">
        <v>2892</v>
      </c>
      <c r="E47" s="42">
        <f>'ОБЩИЙ ПРАЙС ЛИСТ'!G185</f>
        <v>1490</v>
      </c>
      <c r="F47" s="138">
        <f t="shared" si="20"/>
        <v>30.07565</v>
      </c>
      <c r="G47" s="138">
        <f t="shared" si="21"/>
        <v>35.543950000000002</v>
      </c>
      <c r="H47" s="138">
        <f t="shared" si="22"/>
        <v>37.731269999999995</v>
      </c>
      <c r="I47" s="138">
        <f t="shared" si="23"/>
        <v>44.163600000000002</v>
      </c>
      <c r="J47" s="138">
        <f t="shared" si="24"/>
        <v>55.204499999999996</v>
      </c>
      <c r="K47" s="94"/>
      <c r="L47" s="45"/>
    </row>
    <row r="48" spans="1:12" s="26" customFormat="1" ht="90" customHeight="1">
      <c r="A48" s="45"/>
      <c r="B48" s="39" t="s">
        <v>2895</v>
      </c>
      <c r="C48" s="27"/>
      <c r="D48" s="59" t="s">
        <v>2893</v>
      </c>
      <c r="E48" s="42">
        <f>'ОБЩИЙ ПРАЙС ЛИСТ'!G186</f>
        <v>1490</v>
      </c>
      <c r="F48" s="138">
        <f t="shared" si="20"/>
        <v>30.07565</v>
      </c>
      <c r="G48" s="138">
        <f t="shared" si="21"/>
        <v>35.543950000000002</v>
      </c>
      <c r="H48" s="138">
        <f t="shared" si="22"/>
        <v>37.731269999999995</v>
      </c>
      <c r="I48" s="138">
        <f t="shared" si="23"/>
        <v>44.163600000000002</v>
      </c>
      <c r="J48" s="138">
        <f t="shared" si="24"/>
        <v>55.204499999999996</v>
      </c>
      <c r="K48" s="94"/>
      <c r="L48" s="45"/>
    </row>
    <row r="49" spans="1:12" s="26" customFormat="1" ht="90" customHeight="1">
      <c r="A49" s="45"/>
      <c r="B49" s="39" t="s">
        <v>3046</v>
      </c>
      <c r="C49" s="27"/>
      <c r="D49" s="59" t="s">
        <v>3049</v>
      </c>
      <c r="E49" s="42">
        <f>'ОБЩИЙ ПРАЙС ЛИСТ'!G187</f>
        <v>3290</v>
      </c>
      <c r="F49" s="138">
        <f t="shared" si="20"/>
        <v>66.408650000000009</v>
      </c>
      <c r="G49" s="138">
        <f t="shared" si="21"/>
        <v>78.482950000000002</v>
      </c>
      <c r="H49" s="138">
        <f t="shared" si="22"/>
        <v>83.312669999999997</v>
      </c>
      <c r="I49" s="138">
        <f t="shared" si="23"/>
        <v>97.515600000000006</v>
      </c>
      <c r="J49" s="138">
        <f t="shared" si="24"/>
        <v>121.89449999999999</v>
      </c>
      <c r="K49" s="94"/>
      <c r="L49" s="45"/>
    </row>
    <row r="50" spans="1:12" s="26" customFormat="1" ht="90" customHeight="1">
      <c r="A50" s="45"/>
      <c r="B50" s="39" t="s">
        <v>2716</v>
      </c>
      <c r="C50" s="27"/>
      <c r="D50" s="59" t="s">
        <v>2718</v>
      </c>
      <c r="E50" s="42">
        <f>'ОБЩИЙ ПРАЙС ЛИСТ'!G175</f>
        <v>42000</v>
      </c>
      <c r="F50" s="138">
        <f t="shared" si="20"/>
        <v>847.7700000000001</v>
      </c>
      <c r="G50" s="138">
        <f t="shared" si="21"/>
        <v>1001.91</v>
      </c>
      <c r="H50" s="138">
        <f t="shared" si="22"/>
        <v>1063.5659999999998</v>
      </c>
      <c r="I50" s="138">
        <f t="shared" si="23"/>
        <v>1244.8800000000001</v>
      </c>
      <c r="J50" s="138">
        <f t="shared" si="24"/>
        <v>1556.1</v>
      </c>
      <c r="K50" s="94"/>
      <c r="L50" s="45"/>
    </row>
    <row r="51" spans="1:12" s="26" customFormat="1" ht="90" customHeight="1">
      <c r="A51" s="45"/>
      <c r="B51" s="39" t="s">
        <v>92</v>
      </c>
      <c r="C51"/>
      <c r="D51" s="59" t="s">
        <v>1663</v>
      </c>
      <c r="E51" s="42">
        <f>'ОБЩИЙ ПРАЙС ЛИСТ'!G188</f>
        <v>15200</v>
      </c>
      <c r="F51" s="138">
        <f t="shared" si="20"/>
        <v>306.81199999999995</v>
      </c>
      <c r="G51" s="138">
        <f t="shared" si="21"/>
        <v>362.596</v>
      </c>
      <c r="H51" s="138">
        <f t="shared" si="22"/>
        <v>384.90959999999995</v>
      </c>
      <c r="I51" s="138">
        <f t="shared" si="23"/>
        <v>450.52800000000002</v>
      </c>
      <c r="J51" s="138">
        <f t="shared" si="24"/>
        <v>563.16</v>
      </c>
      <c r="K51" s="94"/>
      <c r="L51" s="45"/>
    </row>
    <row r="52" spans="1:12" s="26" customFormat="1" ht="90" customHeight="1">
      <c r="A52" s="45"/>
      <c r="B52" s="39" t="s">
        <v>993</v>
      </c>
      <c r="C52"/>
      <c r="D52" s="59" t="s">
        <v>2295</v>
      </c>
      <c r="E52" s="42">
        <f>'ОБЩИЙ ПРАЙС ЛИСТ'!G191</f>
        <v>960</v>
      </c>
      <c r="F52" s="138">
        <f t="shared" si="20"/>
        <v>19.377600000000001</v>
      </c>
      <c r="G52" s="138">
        <f t="shared" si="21"/>
        <v>22.9008</v>
      </c>
      <c r="H52" s="138">
        <f t="shared" si="22"/>
        <v>24.310079999999999</v>
      </c>
      <c r="I52" s="138">
        <f t="shared" si="23"/>
        <v>28.4544</v>
      </c>
      <c r="J52" s="138">
        <f t="shared" si="24"/>
        <v>35.567999999999998</v>
      </c>
      <c r="K52" s="94"/>
      <c r="L52" s="45"/>
    </row>
    <row r="53" spans="1:12" s="26" customFormat="1" ht="90" customHeight="1">
      <c r="A53" s="45"/>
      <c r="B53" s="39" t="s">
        <v>312</v>
      </c>
      <c r="C53"/>
      <c r="D53" s="59" t="s">
        <v>1664</v>
      </c>
      <c r="E53" s="42">
        <f>'ОБЩИЙ ПРАЙС ЛИСТ'!G189</f>
        <v>9260</v>
      </c>
      <c r="F53" s="138">
        <f t="shared" si="20"/>
        <v>186.91309999999999</v>
      </c>
      <c r="G53" s="138">
        <f t="shared" si="21"/>
        <v>220.8973</v>
      </c>
      <c r="H53" s="138">
        <f t="shared" si="22"/>
        <v>234.49097999999998</v>
      </c>
      <c r="I53" s="138">
        <f t="shared" si="23"/>
        <v>274.46639999999996</v>
      </c>
      <c r="J53" s="138">
        <f t="shared" si="24"/>
        <v>343.08299999999997</v>
      </c>
      <c r="K53" s="94"/>
      <c r="L53" s="45"/>
    </row>
    <row r="54" spans="1:12" s="26" customFormat="1" ht="90" customHeight="1">
      <c r="A54" s="45"/>
      <c r="B54" s="39" t="s">
        <v>313</v>
      </c>
      <c r="C54"/>
      <c r="D54" s="59" t="s">
        <v>1665</v>
      </c>
      <c r="E54" s="42">
        <f>'ОБЩИЙ ПРАЙС ЛИСТ'!G190</f>
        <v>10150</v>
      </c>
      <c r="F54" s="138">
        <f t="shared" si="20"/>
        <v>204.87775000000002</v>
      </c>
      <c r="G54" s="138">
        <f t="shared" si="21"/>
        <v>242.12824999999998</v>
      </c>
      <c r="H54" s="138">
        <f t="shared" si="22"/>
        <v>257.02844999999996</v>
      </c>
      <c r="I54" s="138">
        <f t="shared" si="23"/>
        <v>300.846</v>
      </c>
      <c r="J54" s="138">
        <f t="shared" si="24"/>
        <v>376.0575</v>
      </c>
      <c r="K54" s="94"/>
      <c r="L54" s="45"/>
    </row>
    <row r="55" spans="1:12" s="26" customFormat="1" ht="90" customHeight="1">
      <c r="A55" s="45"/>
      <c r="B55" s="39" t="s">
        <v>219</v>
      </c>
      <c r="C55" s="27"/>
      <c r="D55" s="59" t="s">
        <v>1666</v>
      </c>
      <c r="E55" s="42">
        <f>'ОБЩИЙ ПРАЙС ЛИСТ'!G192</f>
        <v>2090</v>
      </c>
      <c r="F55" s="138">
        <f t="shared" si="20"/>
        <v>42.186649999999993</v>
      </c>
      <c r="G55" s="138">
        <f t="shared" si="21"/>
        <v>49.856950000000005</v>
      </c>
      <c r="H55" s="138">
        <f t="shared" si="22"/>
        <v>52.925069999999998</v>
      </c>
      <c r="I55" s="138">
        <f t="shared" si="23"/>
        <v>61.947600000000001</v>
      </c>
      <c r="J55" s="138">
        <f t="shared" si="24"/>
        <v>77.4345</v>
      </c>
      <c r="K55" s="94"/>
      <c r="L55" s="45"/>
    </row>
    <row r="56" spans="1:12" s="26" customFormat="1" ht="90" customHeight="1">
      <c r="A56" s="45"/>
      <c r="B56" s="39" t="s">
        <v>2886</v>
      </c>
      <c r="C56" s="27"/>
      <c r="D56" s="59" t="s">
        <v>2887</v>
      </c>
      <c r="E56" s="131">
        <f>'ОБЩИЙ ПРАЙС ЛИСТ'!G193</f>
        <v>2400</v>
      </c>
      <c r="F56" s="138">
        <f t="shared" si="20"/>
        <v>48.443999999999996</v>
      </c>
      <c r="G56" s="138">
        <f t="shared" si="21"/>
        <v>57.251999999999995</v>
      </c>
      <c r="H56" s="138">
        <f t="shared" si="22"/>
        <v>60.775199999999991</v>
      </c>
      <c r="I56" s="138">
        <f t="shared" si="23"/>
        <v>71.13600000000001</v>
      </c>
      <c r="J56" s="138">
        <f t="shared" si="24"/>
        <v>88.92</v>
      </c>
      <c r="K56" s="94"/>
      <c r="L56" s="45"/>
    </row>
    <row r="57" spans="1:12" s="26" customFormat="1" ht="12.75" customHeight="1">
      <c r="A57" s="45"/>
      <c r="B57" s="148" t="s">
        <v>2420</v>
      </c>
      <c r="C57" s="148"/>
      <c r="D57" s="148"/>
      <c r="E57" s="148"/>
      <c r="F57" s="148"/>
      <c r="G57" s="148"/>
      <c r="H57" s="148"/>
      <c r="I57" s="148"/>
      <c r="J57" s="148"/>
      <c r="K57" s="148"/>
      <c r="L57" s="45"/>
    </row>
    <row r="58" spans="1:12" s="26" customFormat="1" ht="90" customHeight="1">
      <c r="A58" s="45"/>
      <c r="B58" s="39" t="s">
        <v>93</v>
      </c>
      <c r="C58" s="27"/>
      <c r="D58" s="59" t="s">
        <v>1667</v>
      </c>
      <c r="E58" s="42">
        <f>'ОБЩИЙ ПРАЙС ЛИСТ'!G133</f>
        <v>6320</v>
      </c>
      <c r="F58" s="138">
        <f t="shared" ref="F58:F63" si="25">E58*0.55/100*$K$6</f>
        <v>127.56920000000001</v>
      </c>
      <c r="G58" s="138">
        <f t="shared" ref="G58:G63" si="26">E58*0.65/100*$K$6</f>
        <v>150.7636</v>
      </c>
      <c r="H58" s="138">
        <f t="shared" ref="H58:H63" si="27">E58*0.69/100*$K$6</f>
        <v>160.04135999999997</v>
      </c>
      <c r="I58" s="138">
        <f t="shared" ref="I58:I63" si="28">J58*0.8</f>
        <v>187.32479999999998</v>
      </c>
      <c r="J58" s="138">
        <f t="shared" ref="J58:J63" si="29">E58*0.95/100*$J$6</f>
        <v>234.15599999999998</v>
      </c>
      <c r="K58" s="94"/>
      <c r="L58" s="45"/>
    </row>
    <row r="59" spans="1:12" s="26" customFormat="1" ht="90" customHeight="1">
      <c r="A59" s="45"/>
      <c r="B59" s="39" t="s">
        <v>2342</v>
      </c>
      <c r="C59" s="27"/>
      <c r="D59" s="59" t="s">
        <v>2296</v>
      </c>
      <c r="E59" s="42">
        <f>'ОБЩИЙ ПРАЙС ЛИСТ'!G131</f>
        <v>7970</v>
      </c>
      <c r="F59" s="138">
        <f t="shared" si="25"/>
        <v>160.87445</v>
      </c>
      <c r="G59" s="138">
        <f t="shared" si="26"/>
        <v>190.12434999999999</v>
      </c>
      <c r="H59" s="138">
        <f t="shared" si="27"/>
        <v>201.82430999999997</v>
      </c>
      <c r="I59" s="138">
        <f t="shared" si="28"/>
        <v>236.23080000000002</v>
      </c>
      <c r="J59" s="138">
        <f t="shared" si="29"/>
        <v>295.2885</v>
      </c>
      <c r="K59" s="94"/>
      <c r="L59" s="45"/>
    </row>
    <row r="60" spans="1:12" s="26" customFormat="1" ht="90" customHeight="1">
      <c r="A60" s="45"/>
      <c r="B60" s="39" t="s">
        <v>587</v>
      </c>
      <c r="C60" s="27"/>
      <c r="D60" s="59" t="s">
        <v>1668</v>
      </c>
      <c r="E60" s="42">
        <f>'ОБЩИЙ ПРАЙС ЛИСТ'!G134</f>
        <v>4420</v>
      </c>
      <c r="F60" s="138">
        <f t="shared" si="25"/>
        <v>89.217699999999994</v>
      </c>
      <c r="G60" s="138">
        <f t="shared" si="26"/>
        <v>105.4391</v>
      </c>
      <c r="H60" s="138">
        <f t="shared" si="27"/>
        <v>111.92765999999999</v>
      </c>
      <c r="I60" s="138">
        <f t="shared" si="28"/>
        <v>131.00880000000001</v>
      </c>
      <c r="J60" s="138">
        <f t="shared" si="29"/>
        <v>163.761</v>
      </c>
      <c r="K60" s="94"/>
      <c r="L60" s="45"/>
    </row>
    <row r="61" spans="1:12" s="26" customFormat="1" ht="90" customHeight="1">
      <c r="A61" s="45"/>
      <c r="B61" s="39" t="s">
        <v>286</v>
      </c>
      <c r="C61" s="27"/>
      <c r="D61" s="59" t="s">
        <v>1669</v>
      </c>
      <c r="E61" s="42">
        <f>'ОБЩИЙ ПРАЙС ЛИСТ'!G132</f>
        <v>4290</v>
      </c>
      <c r="F61" s="138">
        <f t="shared" si="25"/>
        <v>86.593649999999997</v>
      </c>
      <c r="G61" s="138">
        <f t="shared" si="26"/>
        <v>102.33795000000001</v>
      </c>
      <c r="H61" s="138">
        <f t="shared" si="27"/>
        <v>108.63566999999999</v>
      </c>
      <c r="I61" s="138">
        <f t="shared" si="28"/>
        <v>127.15560000000001</v>
      </c>
      <c r="J61" s="138">
        <f t="shared" si="29"/>
        <v>158.94450000000001</v>
      </c>
      <c r="K61" s="94"/>
      <c r="L61" s="45"/>
    </row>
    <row r="62" spans="1:12" s="26" customFormat="1" ht="90" customHeight="1">
      <c r="A62" s="45"/>
      <c r="B62" s="39" t="s">
        <v>643</v>
      </c>
      <c r="C62" s="27"/>
      <c r="D62" s="59" t="s">
        <v>644</v>
      </c>
      <c r="E62" s="131">
        <f>'ОБЩИЙ ПРАЙС ЛИСТ'!G208</f>
        <v>8500</v>
      </c>
      <c r="F62" s="138">
        <f t="shared" si="25"/>
        <v>171.57249999999999</v>
      </c>
      <c r="G62" s="138">
        <f t="shared" si="26"/>
        <v>202.76749999999998</v>
      </c>
      <c r="H62" s="138">
        <f t="shared" si="27"/>
        <v>215.24549999999999</v>
      </c>
      <c r="I62" s="138">
        <f t="shared" si="28"/>
        <v>251.94000000000003</v>
      </c>
      <c r="J62" s="138">
        <f t="shared" si="29"/>
        <v>314.92500000000001</v>
      </c>
      <c r="K62" s="94"/>
      <c r="L62" s="45"/>
    </row>
    <row r="63" spans="1:12" s="26" customFormat="1" ht="90" customHeight="1">
      <c r="A63" s="45"/>
      <c r="B63" s="39" t="s">
        <v>2373</v>
      </c>
      <c r="C63" s="27"/>
      <c r="D63" s="59" t="s">
        <v>2745</v>
      </c>
      <c r="E63" s="42">
        <f>'ОБЩИЙ ПРАЙС ЛИСТ'!G209</f>
        <v>1100</v>
      </c>
      <c r="F63" s="138">
        <f t="shared" si="25"/>
        <v>22.203499999999998</v>
      </c>
      <c r="G63" s="138">
        <f t="shared" si="26"/>
        <v>26.240500000000001</v>
      </c>
      <c r="H63" s="138">
        <f t="shared" si="27"/>
        <v>27.855299999999996</v>
      </c>
      <c r="I63" s="138">
        <f t="shared" si="28"/>
        <v>32.603999999999999</v>
      </c>
      <c r="J63" s="138">
        <f t="shared" si="29"/>
        <v>40.754999999999995</v>
      </c>
      <c r="K63" s="94"/>
      <c r="L63" s="45"/>
    </row>
    <row r="64" spans="1:12" s="26" customFormat="1" ht="12.75" customHeight="1">
      <c r="A64" s="45"/>
      <c r="B64" s="148" t="s">
        <v>2828</v>
      </c>
      <c r="C64" s="148"/>
      <c r="D64" s="148"/>
      <c r="E64" s="148"/>
      <c r="F64" s="148"/>
      <c r="G64" s="148"/>
      <c r="H64" s="148"/>
      <c r="I64" s="148"/>
      <c r="J64" s="148"/>
      <c r="K64" s="148"/>
      <c r="L64" s="45"/>
    </row>
    <row r="65" spans="1:12" s="26" customFormat="1" ht="79.5" customHeight="1">
      <c r="A65" s="45"/>
      <c r="B65" s="39" t="s">
        <v>95</v>
      </c>
      <c r="C65" s="27"/>
      <c r="D65" s="59" t="s">
        <v>1670</v>
      </c>
      <c r="E65" s="42">
        <f>'ОБЩИЙ ПРАЙС ЛИСТ'!G64</f>
        <v>57.8</v>
      </c>
      <c r="F65" s="138">
        <f t="shared" ref="F65:F98" si="30">E65*0.55/100*$K$6</f>
        <v>1.166693</v>
      </c>
      <c r="G65" s="138">
        <f t="shared" ref="G65:G98" si="31">E65*0.65/100*$K$6</f>
        <v>1.3788189999999998</v>
      </c>
      <c r="H65" s="138">
        <f t="shared" ref="H65:H98" si="32">E65*0.69/100*$K$6</f>
        <v>1.4636693999999999</v>
      </c>
      <c r="I65" s="138">
        <f t="shared" ref="I65:I98" si="33">J65*0.8</f>
        <v>1.7131919999999998</v>
      </c>
      <c r="J65" s="138">
        <f t="shared" ref="J65:J98" si="34">E65*0.95/100*$J$6</f>
        <v>2.1414899999999997</v>
      </c>
      <c r="K65" s="94"/>
      <c r="L65" s="45"/>
    </row>
    <row r="66" spans="1:12" s="26" customFormat="1" ht="79.5" customHeight="1">
      <c r="A66" s="45"/>
      <c r="B66" s="56" t="s">
        <v>96</v>
      </c>
      <c r="C66" s="27"/>
      <c r="D66" s="59" t="s">
        <v>383</v>
      </c>
      <c r="E66" s="42">
        <f>'ОБЩИЙ ПРАЙС ЛИСТ'!G41</f>
        <v>64.099999999999994</v>
      </c>
      <c r="F66" s="138">
        <f t="shared" si="30"/>
        <v>1.2938585</v>
      </c>
      <c r="G66" s="138">
        <f t="shared" si="31"/>
        <v>1.5291054999999998</v>
      </c>
      <c r="H66" s="138">
        <f t="shared" si="32"/>
        <v>1.6232042999999996</v>
      </c>
      <c r="I66" s="138">
        <f t="shared" si="33"/>
        <v>1.8999239999999997</v>
      </c>
      <c r="J66" s="138">
        <f t="shared" si="34"/>
        <v>2.3749049999999996</v>
      </c>
      <c r="K66" s="94"/>
      <c r="L66" s="45"/>
    </row>
    <row r="67" spans="1:12" s="26" customFormat="1" ht="79.5" customHeight="1">
      <c r="A67" s="45"/>
      <c r="B67" s="39" t="s">
        <v>97</v>
      </c>
      <c r="C67" s="27"/>
      <c r="D67" s="59" t="s">
        <v>2325</v>
      </c>
      <c r="E67" s="42">
        <f>'ОБЩИЙ ПРАЙС ЛИСТ'!G15</f>
        <v>37.299999999999997</v>
      </c>
      <c r="F67" s="138">
        <f t="shared" si="30"/>
        <v>0.75290049999999997</v>
      </c>
      <c r="G67" s="138">
        <f t="shared" si="31"/>
        <v>0.88979149999999985</v>
      </c>
      <c r="H67" s="138">
        <f t="shared" si="32"/>
        <v>0.94454789999999977</v>
      </c>
      <c r="I67" s="138">
        <f t="shared" si="33"/>
        <v>1.1055719999999998</v>
      </c>
      <c r="J67" s="138">
        <f t="shared" si="34"/>
        <v>1.3819649999999997</v>
      </c>
      <c r="K67" s="94"/>
      <c r="L67" s="45"/>
    </row>
    <row r="68" spans="1:12" s="26" customFormat="1" ht="79.5" customHeight="1">
      <c r="A68" s="45"/>
      <c r="B68" s="39" t="s">
        <v>98</v>
      </c>
      <c r="C68" s="27"/>
      <c r="D68" s="59" t="s">
        <v>2326</v>
      </c>
      <c r="E68" s="42">
        <f>'ОБЩИЙ ПРАЙС ЛИСТ'!G17</f>
        <v>37.299999999999997</v>
      </c>
      <c r="F68" s="138">
        <f t="shared" si="30"/>
        <v>0.75290049999999997</v>
      </c>
      <c r="G68" s="138">
        <f t="shared" si="31"/>
        <v>0.88979149999999985</v>
      </c>
      <c r="H68" s="138">
        <f t="shared" si="32"/>
        <v>0.94454789999999977</v>
      </c>
      <c r="I68" s="138">
        <f t="shared" si="33"/>
        <v>1.1055719999999998</v>
      </c>
      <c r="J68" s="138">
        <f t="shared" si="34"/>
        <v>1.3819649999999997</v>
      </c>
      <c r="K68" s="94"/>
      <c r="L68" s="45"/>
    </row>
    <row r="69" spans="1:12" s="26" customFormat="1" ht="79.5" customHeight="1">
      <c r="A69" s="45"/>
      <c r="B69" s="56" t="s">
        <v>99</v>
      </c>
      <c r="C69" s="27"/>
      <c r="D69" s="59" t="s">
        <v>2297</v>
      </c>
      <c r="E69" s="42">
        <f>'ОБЩИЙ ПРАЙС ЛИСТ'!G16</f>
        <v>41.3</v>
      </c>
      <c r="F69" s="138">
        <f t="shared" si="30"/>
        <v>0.8336404999999999</v>
      </c>
      <c r="G69" s="138">
        <f t="shared" si="31"/>
        <v>0.98521149999999991</v>
      </c>
      <c r="H69" s="138">
        <f t="shared" si="32"/>
        <v>1.0458398999999998</v>
      </c>
      <c r="I69" s="138">
        <f t="shared" si="33"/>
        <v>1.2241319999999998</v>
      </c>
      <c r="J69" s="138">
        <f t="shared" si="34"/>
        <v>1.5301649999999996</v>
      </c>
      <c r="K69" s="94"/>
      <c r="L69" s="45"/>
    </row>
    <row r="70" spans="1:12" s="26" customFormat="1" ht="79.5" customHeight="1">
      <c r="A70" s="45"/>
      <c r="B70" s="39" t="s">
        <v>100</v>
      </c>
      <c r="C70" s="27"/>
      <c r="D70" s="59" t="s">
        <v>2298</v>
      </c>
      <c r="E70" s="42">
        <f>'ОБЩИЙ ПРАЙС ЛИСТ'!G45</f>
        <v>45.3</v>
      </c>
      <c r="F70" s="138">
        <f t="shared" si="30"/>
        <v>0.91438049999999993</v>
      </c>
      <c r="G70" s="138">
        <f t="shared" si="31"/>
        <v>1.0806315</v>
      </c>
      <c r="H70" s="138">
        <f t="shared" si="32"/>
        <v>1.1471318999999998</v>
      </c>
      <c r="I70" s="138">
        <f t="shared" si="33"/>
        <v>1.342692</v>
      </c>
      <c r="J70" s="138">
        <f t="shared" si="34"/>
        <v>1.6783649999999999</v>
      </c>
      <c r="K70" s="94"/>
      <c r="L70" s="45"/>
    </row>
    <row r="71" spans="1:12" s="26" customFormat="1" ht="79.5" customHeight="1">
      <c r="A71" s="45"/>
      <c r="B71" s="56" t="s">
        <v>101</v>
      </c>
      <c r="C71" s="27"/>
      <c r="D71" s="59" t="s">
        <v>2299</v>
      </c>
      <c r="E71" s="42">
        <f>'ОБЩИЙ ПРАЙС ЛИСТ'!G44</f>
        <v>45.3</v>
      </c>
      <c r="F71" s="138">
        <f t="shared" si="30"/>
        <v>0.91438049999999993</v>
      </c>
      <c r="G71" s="138">
        <f t="shared" si="31"/>
        <v>1.0806315</v>
      </c>
      <c r="H71" s="138">
        <f t="shared" si="32"/>
        <v>1.1471318999999998</v>
      </c>
      <c r="I71" s="138">
        <f t="shared" si="33"/>
        <v>1.342692</v>
      </c>
      <c r="J71" s="138">
        <f t="shared" si="34"/>
        <v>1.6783649999999999</v>
      </c>
      <c r="K71" s="94"/>
      <c r="L71" s="45"/>
    </row>
    <row r="72" spans="1:12" s="26" customFormat="1" ht="79.5" customHeight="1">
      <c r="A72" s="45"/>
      <c r="B72" s="56" t="s">
        <v>102</v>
      </c>
      <c r="C72" s="27"/>
      <c r="D72" s="59" t="s">
        <v>384</v>
      </c>
      <c r="E72" s="42">
        <f>'ОБЩИЙ ПРАЙС ЛИСТ'!G53</f>
        <v>109.6</v>
      </c>
      <c r="F72" s="138">
        <f t="shared" si="30"/>
        <v>2.2122760000000001</v>
      </c>
      <c r="G72" s="138">
        <f t="shared" si="31"/>
        <v>2.6145079999999998</v>
      </c>
      <c r="H72" s="138">
        <f t="shared" si="32"/>
        <v>2.7754007999999994</v>
      </c>
      <c r="I72" s="138">
        <f t="shared" si="33"/>
        <v>3.2485439999999999</v>
      </c>
      <c r="J72" s="138">
        <f t="shared" si="34"/>
        <v>4.0606799999999996</v>
      </c>
      <c r="K72" s="94"/>
      <c r="L72" s="45"/>
    </row>
    <row r="73" spans="1:12" s="26" customFormat="1" ht="79.5" customHeight="1">
      <c r="A73" s="45"/>
      <c r="B73" s="56" t="s">
        <v>103</v>
      </c>
      <c r="C73" s="27"/>
      <c r="D73" s="59" t="s">
        <v>385</v>
      </c>
      <c r="E73" s="42">
        <f>'ОБЩИЙ ПРАЙС ЛИСТ'!G54</f>
        <v>101.5</v>
      </c>
      <c r="F73" s="138">
        <f t="shared" si="30"/>
        <v>2.0487774999999999</v>
      </c>
      <c r="G73" s="138">
        <f t="shared" si="31"/>
        <v>2.4212825000000002</v>
      </c>
      <c r="H73" s="138">
        <f t="shared" si="32"/>
        <v>2.5702844999999996</v>
      </c>
      <c r="I73" s="138">
        <f t="shared" si="33"/>
        <v>3.0084599999999999</v>
      </c>
      <c r="J73" s="138">
        <f t="shared" si="34"/>
        <v>3.7605749999999998</v>
      </c>
      <c r="K73" s="94"/>
      <c r="L73" s="45"/>
    </row>
    <row r="74" spans="1:12" s="26" customFormat="1" ht="79.5" customHeight="1">
      <c r="A74" s="45"/>
      <c r="B74" s="39" t="s">
        <v>2720</v>
      </c>
      <c r="C74" s="27"/>
      <c r="D74" s="59" t="s">
        <v>2726</v>
      </c>
      <c r="E74" s="42">
        <f>'ОБЩИЙ ПРАЙС ЛИСТ'!G29</f>
        <v>83</v>
      </c>
      <c r="F74" s="138">
        <f t="shared" si="30"/>
        <v>1.6753550000000001</v>
      </c>
      <c r="G74" s="138">
        <f t="shared" si="31"/>
        <v>1.979965</v>
      </c>
      <c r="H74" s="138">
        <f t="shared" si="32"/>
        <v>2.1018089999999998</v>
      </c>
      <c r="I74" s="138">
        <f t="shared" si="33"/>
        <v>2.4601199999999999</v>
      </c>
      <c r="J74" s="138">
        <f t="shared" si="34"/>
        <v>3.0751499999999998</v>
      </c>
      <c r="K74" s="94"/>
      <c r="L74" s="45"/>
    </row>
    <row r="75" spans="1:12" s="26" customFormat="1" ht="79.5" customHeight="1">
      <c r="A75" s="45"/>
      <c r="B75" s="39" t="s">
        <v>2721</v>
      </c>
      <c r="C75" s="27"/>
      <c r="D75" s="59" t="s">
        <v>2727</v>
      </c>
      <c r="E75" s="42">
        <f>'ОБЩИЙ ПРАЙС ЛИСТ'!G30</f>
        <v>84</v>
      </c>
      <c r="F75" s="138">
        <f t="shared" si="30"/>
        <v>1.69554</v>
      </c>
      <c r="G75" s="138">
        <f t="shared" si="31"/>
        <v>2.0038200000000002</v>
      </c>
      <c r="H75" s="138">
        <f t="shared" si="32"/>
        <v>2.1271319999999996</v>
      </c>
      <c r="I75" s="138">
        <f t="shared" si="33"/>
        <v>2.48976</v>
      </c>
      <c r="J75" s="138">
        <f t="shared" si="34"/>
        <v>3.1121999999999996</v>
      </c>
      <c r="K75" s="94"/>
      <c r="L75" s="45"/>
    </row>
    <row r="76" spans="1:12" s="26" customFormat="1" ht="79.5" customHeight="1">
      <c r="A76" s="45"/>
      <c r="B76" s="39" t="s">
        <v>3014</v>
      </c>
      <c r="C76" s="27"/>
      <c r="D76" s="59" t="s">
        <v>3018</v>
      </c>
      <c r="E76" s="42">
        <f>'ОБЩИЙ ПРАЙС ЛИСТ'!G31</f>
        <v>60</v>
      </c>
      <c r="F76" s="138">
        <f t="shared" si="30"/>
        <v>1.2111000000000001</v>
      </c>
      <c r="G76" s="138">
        <f t="shared" si="31"/>
        <v>1.4313</v>
      </c>
      <c r="H76" s="138">
        <f t="shared" si="32"/>
        <v>1.51938</v>
      </c>
      <c r="I76" s="138">
        <f t="shared" si="33"/>
        <v>1.7784</v>
      </c>
      <c r="J76" s="138">
        <f t="shared" si="34"/>
        <v>2.2229999999999999</v>
      </c>
      <c r="K76" s="94"/>
      <c r="L76" s="45"/>
    </row>
    <row r="77" spans="1:12" s="26" customFormat="1" ht="79.5" customHeight="1">
      <c r="A77" s="45"/>
      <c r="B77" s="39" t="s">
        <v>3052</v>
      </c>
      <c r="C77" s="27"/>
      <c r="D77" s="59" t="s">
        <v>3067</v>
      </c>
      <c r="E77" s="42">
        <f>'ОБЩИЙ ПРАЙС ЛИСТ'!G32</f>
        <v>120</v>
      </c>
      <c r="F77" s="138">
        <f t="shared" si="30"/>
        <v>2.4222000000000001</v>
      </c>
      <c r="G77" s="138">
        <f t="shared" si="31"/>
        <v>2.8626</v>
      </c>
      <c r="H77" s="138">
        <f t="shared" si="32"/>
        <v>3.0387599999999999</v>
      </c>
      <c r="I77" s="138">
        <f t="shared" si="33"/>
        <v>3.5568</v>
      </c>
      <c r="J77" s="138">
        <f t="shared" si="34"/>
        <v>4.4459999999999997</v>
      </c>
      <c r="K77" s="94"/>
      <c r="L77" s="45"/>
    </row>
    <row r="78" spans="1:12" s="26" customFormat="1" ht="79.5" customHeight="1">
      <c r="A78" s="45"/>
      <c r="B78" s="39" t="s">
        <v>3053</v>
      </c>
      <c r="C78" s="27"/>
      <c r="D78" s="59" t="s">
        <v>3068</v>
      </c>
      <c r="E78" s="42">
        <f>'ОБЩИЙ ПРАЙС ЛИСТ'!G33</f>
        <v>190</v>
      </c>
      <c r="F78" s="138">
        <f t="shared" si="30"/>
        <v>3.8351500000000005</v>
      </c>
      <c r="G78" s="138">
        <f t="shared" si="31"/>
        <v>4.5324499999999999</v>
      </c>
      <c r="H78" s="138">
        <f t="shared" si="32"/>
        <v>4.8113699999999993</v>
      </c>
      <c r="I78" s="138">
        <f t="shared" si="33"/>
        <v>5.6315999999999997</v>
      </c>
      <c r="J78" s="138">
        <f t="shared" si="34"/>
        <v>7.0394999999999994</v>
      </c>
      <c r="K78" s="94"/>
      <c r="L78" s="45"/>
    </row>
    <row r="79" spans="1:12" s="26" customFormat="1" ht="79.5" customHeight="1">
      <c r="A79" s="45"/>
      <c r="B79" s="39" t="s">
        <v>3055</v>
      </c>
      <c r="C79" s="27"/>
      <c r="D79" s="59" t="s">
        <v>3066</v>
      </c>
      <c r="E79" s="42">
        <f>'ОБЩИЙ ПРАЙС ЛИСТ'!G34</f>
        <v>85</v>
      </c>
      <c r="F79" s="138">
        <f t="shared" si="30"/>
        <v>1.7157250000000002</v>
      </c>
      <c r="G79" s="138">
        <f t="shared" si="31"/>
        <v>2.0276749999999999</v>
      </c>
      <c r="H79" s="138">
        <f t="shared" si="32"/>
        <v>2.1524550000000002</v>
      </c>
      <c r="I79" s="138">
        <f t="shared" si="33"/>
        <v>2.5194000000000001</v>
      </c>
      <c r="J79" s="138">
        <f t="shared" si="34"/>
        <v>3.1492499999999999</v>
      </c>
      <c r="K79" s="94"/>
      <c r="L79" s="45"/>
    </row>
    <row r="80" spans="1:12" s="26" customFormat="1" ht="79.5" customHeight="1">
      <c r="A80" s="45"/>
      <c r="B80" s="39" t="s">
        <v>3054</v>
      </c>
      <c r="C80" s="27"/>
      <c r="D80" s="59" t="s">
        <v>3065</v>
      </c>
      <c r="E80" s="42">
        <f>'ОБЩИЙ ПРАЙС ЛИСТ'!G35</f>
        <v>85</v>
      </c>
      <c r="F80" s="138">
        <f t="shared" si="30"/>
        <v>1.7157250000000002</v>
      </c>
      <c r="G80" s="138">
        <f t="shared" si="31"/>
        <v>2.0276749999999999</v>
      </c>
      <c r="H80" s="138">
        <f t="shared" si="32"/>
        <v>2.1524550000000002</v>
      </c>
      <c r="I80" s="138">
        <f t="shared" si="33"/>
        <v>2.5194000000000001</v>
      </c>
      <c r="J80" s="138">
        <f t="shared" si="34"/>
        <v>3.1492499999999999</v>
      </c>
      <c r="K80" s="94"/>
      <c r="L80" s="45"/>
    </row>
    <row r="81" spans="1:12" s="26" customFormat="1" ht="79.5" customHeight="1">
      <c r="A81" s="45"/>
      <c r="B81" s="39" t="s">
        <v>3013</v>
      </c>
      <c r="C81" s="27"/>
      <c r="D81" s="59" t="s">
        <v>3088</v>
      </c>
      <c r="E81" s="42">
        <f>'ОБЩИЙ ПРАЙС ЛИСТ'!G36</f>
        <v>99</v>
      </c>
      <c r="F81" s="138">
        <f t="shared" si="30"/>
        <v>1.9983149999999998</v>
      </c>
      <c r="G81" s="138">
        <f t="shared" si="31"/>
        <v>2.3616450000000002</v>
      </c>
      <c r="H81" s="138">
        <f t="shared" si="32"/>
        <v>2.5069769999999996</v>
      </c>
      <c r="I81" s="138">
        <f t="shared" si="33"/>
        <v>2.9343599999999999</v>
      </c>
      <c r="J81" s="138">
        <f t="shared" si="34"/>
        <v>3.6679499999999998</v>
      </c>
      <c r="K81" s="94"/>
      <c r="L81" s="45"/>
    </row>
    <row r="82" spans="1:12" s="26" customFormat="1" ht="79.5" customHeight="1">
      <c r="A82" s="45"/>
      <c r="B82" s="39" t="s">
        <v>2798</v>
      </c>
      <c r="C82" s="27"/>
      <c r="D82" s="59" t="s">
        <v>2801</v>
      </c>
      <c r="E82" s="42">
        <f>'ОБЩИЙ ПРАЙС ЛИСТ'!G37</f>
        <v>61.7</v>
      </c>
      <c r="F82" s="138">
        <f t="shared" si="30"/>
        <v>1.2454145000000001</v>
      </c>
      <c r="G82" s="138">
        <f t="shared" si="31"/>
        <v>1.4718534999999999</v>
      </c>
      <c r="H82" s="138">
        <f t="shared" si="32"/>
        <v>1.5624290999999999</v>
      </c>
      <c r="I82" s="138">
        <f t="shared" si="33"/>
        <v>1.8287880000000003</v>
      </c>
      <c r="J82" s="138">
        <f t="shared" si="34"/>
        <v>2.2859850000000002</v>
      </c>
      <c r="K82" s="94"/>
      <c r="L82" s="45"/>
    </row>
    <row r="83" spans="1:12" s="26" customFormat="1" ht="79.5" customHeight="1">
      <c r="A83" s="45"/>
      <c r="B83" s="56" t="s">
        <v>104</v>
      </c>
      <c r="C83" s="27"/>
      <c r="D83" s="59" t="s">
        <v>386</v>
      </c>
      <c r="E83" s="42">
        <f>'ОБЩИЙ ПРАЙС ЛИСТ'!G71</f>
        <v>22.7</v>
      </c>
      <c r="F83" s="138">
        <f t="shared" si="30"/>
        <v>0.45819950000000004</v>
      </c>
      <c r="G83" s="138">
        <f t="shared" si="31"/>
        <v>0.54150850000000006</v>
      </c>
      <c r="H83" s="138">
        <f t="shared" si="32"/>
        <v>0.57483209999999996</v>
      </c>
      <c r="I83" s="138">
        <f t="shared" si="33"/>
        <v>0.67282799999999998</v>
      </c>
      <c r="J83" s="138">
        <f t="shared" si="34"/>
        <v>0.84103499999999987</v>
      </c>
      <c r="K83" s="94"/>
      <c r="L83" s="45"/>
    </row>
    <row r="84" spans="1:12" s="26" customFormat="1" ht="79.5" customHeight="1">
      <c r="A84" s="45"/>
      <c r="B84" s="39" t="s">
        <v>105</v>
      </c>
      <c r="C84" s="27"/>
      <c r="D84" s="59" t="s">
        <v>387</v>
      </c>
      <c r="E84" s="42">
        <f>'ОБЩИЙ ПРАЙС ЛИСТ'!G7</f>
        <v>37.299999999999997</v>
      </c>
      <c r="F84" s="138">
        <f t="shared" si="30"/>
        <v>0.75290049999999997</v>
      </c>
      <c r="G84" s="138">
        <f t="shared" si="31"/>
        <v>0.88979149999999985</v>
      </c>
      <c r="H84" s="138">
        <f t="shared" si="32"/>
        <v>0.94454789999999977</v>
      </c>
      <c r="I84" s="138">
        <f t="shared" si="33"/>
        <v>1.1055719999999998</v>
      </c>
      <c r="J84" s="138">
        <f t="shared" si="34"/>
        <v>1.3819649999999997</v>
      </c>
      <c r="K84" s="94"/>
      <c r="L84" s="45"/>
    </row>
    <row r="85" spans="1:12" s="26" customFormat="1" ht="79.5" customHeight="1">
      <c r="A85" s="45"/>
      <c r="B85" s="39" t="s">
        <v>106</v>
      </c>
      <c r="C85" s="27"/>
      <c r="D85" s="59" t="s">
        <v>388</v>
      </c>
      <c r="E85" s="42">
        <f>'ОБЩИЙ ПРАЙС ЛИСТ'!G11</f>
        <v>42.8</v>
      </c>
      <c r="F85" s="138">
        <f t="shared" si="30"/>
        <v>0.86391799999999996</v>
      </c>
      <c r="G85" s="138">
        <f t="shared" si="31"/>
        <v>1.020994</v>
      </c>
      <c r="H85" s="138">
        <f t="shared" si="32"/>
        <v>1.0838243999999999</v>
      </c>
      <c r="I85" s="138">
        <f t="shared" si="33"/>
        <v>1.2685919999999999</v>
      </c>
      <c r="J85" s="138">
        <f t="shared" si="34"/>
        <v>1.5857399999999997</v>
      </c>
      <c r="K85" s="94"/>
      <c r="L85" s="45"/>
    </row>
    <row r="86" spans="1:12" s="26" customFormat="1" ht="79.5" customHeight="1">
      <c r="A86" s="45"/>
      <c r="B86" s="39" t="s">
        <v>107</v>
      </c>
      <c r="C86" s="27"/>
      <c r="D86" s="59" t="s">
        <v>389</v>
      </c>
      <c r="E86" s="42">
        <f>'ОБЩИЙ ПРАЙС ЛИСТ'!G42</f>
        <v>41.3</v>
      </c>
      <c r="F86" s="138">
        <f t="shared" si="30"/>
        <v>0.8336404999999999</v>
      </c>
      <c r="G86" s="138">
        <f t="shared" si="31"/>
        <v>0.98521149999999991</v>
      </c>
      <c r="H86" s="138">
        <f t="shared" si="32"/>
        <v>1.0458398999999998</v>
      </c>
      <c r="I86" s="138">
        <f t="shared" si="33"/>
        <v>1.2241319999999998</v>
      </c>
      <c r="J86" s="138">
        <f t="shared" si="34"/>
        <v>1.5301649999999996</v>
      </c>
      <c r="K86" s="94"/>
      <c r="L86" s="45"/>
    </row>
    <row r="87" spans="1:12" s="26" customFormat="1" ht="79.5" customHeight="1">
      <c r="A87" s="45"/>
      <c r="B87" s="56" t="s">
        <v>265</v>
      </c>
      <c r="C87" s="27"/>
      <c r="D87" s="59" t="s">
        <v>390</v>
      </c>
      <c r="E87" s="42">
        <f>'ОБЩИЙ ПРАЙС ЛИСТ'!G43</f>
        <v>48.1</v>
      </c>
      <c r="F87" s="138">
        <f t="shared" si="30"/>
        <v>0.9708985</v>
      </c>
      <c r="G87" s="138">
        <f t="shared" si="31"/>
        <v>1.1474255</v>
      </c>
      <c r="H87" s="138">
        <f t="shared" si="32"/>
        <v>1.2180363000000001</v>
      </c>
      <c r="I87" s="138">
        <f t="shared" si="33"/>
        <v>1.4256840000000002</v>
      </c>
      <c r="J87" s="138">
        <f t="shared" si="34"/>
        <v>1.7821050000000001</v>
      </c>
      <c r="K87" s="94"/>
      <c r="L87" s="45"/>
    </row>
    <row r="88" spans="1:12" s="26" customFormat="1" ht="79.5" customHeight="1">
      <c r="A88" s="45"/>
      <c r="B88" s="56" t="s">
        <v>108</v>
      </c>
      <c r="C88" s="27"/>
      <c r="D88" s="59" t="s">
        <v>391</v>
      </c>
      <c r="E88" s="42">
        <f>'ОБЩИЙ ПРАЙС ЛИСТ'!G55</f>
        <v>101.5</v>
      </c>
      <c r="F88" s="138">
        <f t="shared" si="30"/>
        <v>2.0487774999999999</v>
      </c>
      <c r="G88" s="138">
        <f t="shared" si="31"/>
        <v>2.4212825000000002</v>
      </c>
      <c r="H88" s="138">
        <f t="shared" si="32"/>
        <v>2.5702844999999996</v>
      </c>
      <c r="I88" s="138">
        <f t="shared" si="33"/>
        <v>3.0084599999999999</v>
      </c>
      <c r="J88" s="138">
        <f t="shared" si="34"/>
        <v>3.7605749999999998</v>
      </c>
      <c r="K88" s="94"/>
      <c r="L88" s="45"/>
    </row>
    <row r="89" spans="1:12" s="26" customFormat="1" ht="79.5" customHeight="1">
      <c r="A89" s="45"/>
      <c r="B89" s="39" t="s">
        <v>301</v>
      </c>
      <c r="C89" s="27"/>
      <c r="D89" s="59" t="s">
        <v>392</v>
      </c>
      <c r="E89" s="42">
        <f>'ОБЩИЙ ПРАЙС ЛИСТ'!G19</f>
        <v>114.8</v>
      </c>
      <c r="F89" s="138">
        <f t="shared" si="30"/>
        <v>2.3172379999999997</v>
      </c>
      <c r="G89" s="138">
        <f t="shared" si="31"/>
        <v>2.7385540000000002</v>
      </c>
      <c r="H89" s="138">
        <f t="shared" si="32"/>
        <v>2.9070803999999999</v>
      </c>
      <c r="I89" s="138">
        <f t="shared" si="33"/>
        <v>3.402671999999999</v>
      </c>
      <c r="J89" s="138">
        <f t="shared" si="34"/>
        <v>4.2533399999999988</v>
      </c>
      <c r="K89" s="94"/>
      <c r="L89" s="45"/>
    </row>
    <row r="90" spans="1:12" s="26" customFormat="1" ht="79.5" customHeight="1">
      <c r="A90" s="45"/>
      <c r="B90" s="39" t="s">
        <v>109</v>
      </c>
      <c r="C90" s="27"/>
      <c r="D90" s="59" t="s">
        <v>393</v>
      </c>
      <c r="E90" s="42">
        <f>'ОБЩИЙ ПРАЙС ЛИСТ'!G21</f>
        <v>113.6</v>
      </c>
      <c r="F90" s="138">
        <f t="shared" si="30"/>
        <v>2.2930160000000002</v>
      </c>
      <c r="G90" s="138">
        <f t="shared" si="31"/>
        <v>2.7099280000000001</v>
      </c>
      <c r="H90" s="138">
        <f t="shared" si="32"/>
        <v>2.8766927999999994</v>
      </c>
      <c r="I90" s="138">
        <f t="shared" si="33"/>
        <v>3.3671039999999999</v>
      </c>
      <c r="J90" s="138">
        <f t="shared" si="34"/>
        <v>4.2088799999999997</v>
      </c>
      <c r="K90" s="94"/>
      <c r="L90" s="45"/>
    </row>
    <row r="91" spans="1:12" s="26" customFormat="1" ht="79.5" customHeight="1">
      <c r="A91" s="45"/>
      <c r="B91" s="39" t="s">
        <v>302</v>
      </c>
      <c r="C91" s="27"/>
      <c r="D91" s="59" t="s">
        <v>394</v>
      </c>
      <c r="E91" s="42">
        <f>'ОБЩИЙ ПРАЙС ЛИСТ'!G25</f>
        <v>118.8</v>
      </c>
      <c r="F91" s="138">
        <f t="shared" si="30"/>
        <v>2.3979779999999997</v>
      </c>
      <c r="G91" s="138">
        <f t="shared" si="31"/>
        <v>2.833974</v>
      </c>
      <c r="H91" s="138">
        <f t="shared" si="32"/>
        <v>3.0083723999999994</v>
      </c>
      <c r="I91" s="138">
        <f t="shared" si="33"/>
        <v>3.5212319999999995</v>
      </c>
      <c r="J91" s="138">
        <f t="shared" si="34"/>
        <v>4.4015399999999989</v>
      </c>
      <c r="K91" s="94"/>
      <c r="L91" s="45"/>
    </row>
    <row r="92" spans="1:12" s="26" customFormat="1" ht="79.5" customHeight="1">
      <c r="A92" s="45"/>
      <c r="B92" s="39" t="s">
        <v>303</v>
      </c>
      <c r="C92" s="27"/>
      <c r="D92" s="59" t="s">
        <v>395</v>
      </c>
      <c r="E92" s="42">
        <f>'ОБЩИЙ ПРАЙС ЛИСТ'!G47</f>
        <v>122.8</v>
      </c>
      <c r="F92" s="138">
        <f t="shared" si="30"/>
        <v>2.4787180000000002</v>
      </c>
      <c r="G92" s="138">
        <f t="shared" si="31"/>
        <v>2.9293939999999998</v>
      </c>
      <c r="H92" s="138">
        <f t="shared" si="32"/>
        <v>3.1096643999999993</v>
      </c>
      <c r="I92" s="138">
        <f t="shared" si="33"/>
        <v>3.6397919999999995</v>
      </c>
      <c r="J92" s="138">
        <f t="shared" si="34"/>
        <v>4.549739999999999</v>
      </c>
      <c r="K92" s="94"/>
      <c r="L92" s="45"/>
    </row>
    <row r="93" spans="1:12" s="26" customFormat="1" ht="79.5" customHeight="1">
      <c r="A93" s="45"/>
      <c r="B93" s="39" t="s">
        <v>304</v>
      </c>
      <c r="C93" s="27"/>
      <c r="D93" s="59" t="s">
        <v>396</v>
      </c>
      <c r="E93" s="42">
        <f>'ОБЩИЙ ПРАЙС ЛИСТ'!G58</f>
        <v>208.5</v>
      </c>
      <c r="F93" s="138">
        <f t="shared" si="30"/>
        <v>4.2085725000000007</v>
      </c>
      <c r="G93" s="138">
        <f t="shared" si="31"/>
        <v>4.9737675000000001</v>
      </c>
      <c r="H93" s="138">
        <f t="shared" si="32"/>
        <v>5.2798454999999986</v>
      </c>
      <c r="I93" s="138">
        <f t="shared" si="33"/>
        <v>6.1799399999999993</v>
      </c>
      <c r="J93" s="138">
        <f t="shared" si="34"/>
        <v>7.7249249999999989</v>
      </c>
      <c r="K93" s="94"/>
      <c r="L93" s="45"/>
    </row>
    <row r="94" spans="1:12" s="26" customFormat="1" ht="79.5" customHeight="1">
      <c r="A94" s="45"/>
      <c r="B94" s="39" t="s">
        <v>110</v>
      </c>
      <c r="C94" s="27"/>
      <c r="D94" s="59" t="s">
        <v>2244</v>
      </c>
      <c r="E94" s="42">
        <f>'ОБЩИЙ ПРАЙС ЛИСТ'!G69</f>
        <v>21</v>
      </c>
      <c r="F94" s="138">
        <f t="shared" si="30"/>
        <v>0.42388500000000001</v>
      </c>
      <c r="G94" s="138">
        <f t="shared" si="31"/>
        <v>0.50095500000000004</v>
      </c>
      <c r="H94" s="138">
        <f t="shared" si="32"/>
        <v>0.53178299999999989</v>
      </c>
      <c r="I94" s="138">
        <f t="shared" si="33"/>
        <v>0.62243999999999999</v>
      </c>
      <c r="J94" s="138">
        <f t="shared" si="34"/>
        <v>0.77804999999999991</v>
      </c>
      <c r="K94" s="94"/>
      <c r="L94" s="45"/>
    </row>
    <row r="95" spans="1:12" s="26" customFormat="1" ht="79.5" customHeight="1">
      <c r="A95" s="45"/>
      <c r="B95" s="39" t="s">
        <v>111</v>
      </c>
      <c r="C95" s="27"/>
      <c r="D95" s="59" t="s">
        <v>2245</v>
      </c>
      <c r="E95" s="42">
        <f>'ОБЩИЙ ПРАЙС ЛИСТ'!G70</f>
        <v>21</v>
      </c>
      <c r="F95" s="138">
        <f t="shared" si="30"/>
        <v>0.42388500000000001</v>
      </c>
      <c r="G95" s="138">
        <f t="shared" si="31"/>
        <v>0.50095500000000004</v>
      </c>
      <c r="H95" s="138">
        <f t="shared" si="32"/>
        <v>0.53178299999999989</v>
      </c>
      <c r="I95" s="138">
        <f t="shared" si="33"/>
        <v>0.62243999999999999</v>
      </c>
      <c r="J95" s="138">
        <f t="shared" si="34"/>
        <v>0.77804999999999991</v>
      </c>
      <c r="K95" s="94"/>
      <c r="L95" s="45"/>
    </row>
    <row r="96" spans="1:12" s="26" customFormat="1" ht="79.5" customHeight="1">
      <c r="A96" s="45"/>
      <c r="B96" s="39" t="s">
        <v>305</v>
      </c>
      <c r="C96" s="27"/>
      <c r="D96" s="59" t="s">
        <v>397</v>
      </c>
      <c r="E96" s="42">
        <f>'ОБЩИЙ ПРАЙС ЛИСТ'!G197</f>
        <v>42</v>
      </c>
      <c r="F96" s="138">
        <f t="shared" si="30"/>
        <v>0.84777000000000002</v>
      </c>
      <c r="G96" s="138">
        <f t="shared" si="31"/>
        <v>1.0019100000000001</v>
      </c>
      <c r="H96" s="138">
        <f t="shared" si="32"/>
        <v>1.0635659999999998</v>
      </c>
      <c r="I96" s="138">
        <f t="shared" si="33"/>
        <v>1.24488</v>
      </c>
      <c r="J96" s="138">
        <f t="shared" si="34"/>
        <v>1.5560999999999998</v>
      </c>
      <c r="K96" s="94"/>
      <c r="L96" s="45"/>
    </row>
    <row r="97" spans="1:12" s="26" customFormat="1" ht="79.5" customHeight="1">
      <c r="A97" s="45"/>
      <c r="B97" s="39" t="s">
        <v>112</v>
      </c>
      <c r="C97" s="27"/>
      <c r="D97" s="59" t="s">
        <v>398</v>
      </c>
      <c r="E97" s="42">
        <f>'ОБЩИЙ ПРАЙС ЛИСТ'!G195</f>
        <v>60.1</v>
      </c>
      <c r="F97" s="138">
        <f t="shared" si="30"/>
        <v>1.2131185000000002</v>
      </c>
      <c r="G97" s="138">
        <f t="shared" si="31"/>
        <v>1.4336855000000002</v>
      </c>
      <c r="H97" s="138">
        <f t="shared" si="32"/>
        <v>1.5219122999999999</v>
      </c>
      <c r="I97" s="138">
        <f t="shared" si="33"/>
        <v>1.7813639999999999</v>
      </c>
      <c r="J97" s="138">
        <f t="shared" si="34"/>
        <v>2.2267049999999999</v>
      </c>
      <c r="K97" s="94"/>
      <c r="L97" s="45"/>
    </row>
    <row r="98" spans="1:12" s="26" customFormat="1" ht="79.5" customHeight="1">
      <c r="A98" s="45"/>
      <c r="B98" s="39" t="s">
        <v>113</v>
      </c>
      <c r="C98" s="27"/>
      <c r="D98" s="59" t="s">
        <v>399</v>
      </c>
      <c r="E98" s="42">
        <f>'ОБЩИЙ ПРАЙС ЛИСТ'!G196</f>
        <v>157.5</v>
      </c>
      <c r="F98" s="138">
        <f t="shared" si="30"/>
        <v>3.1791374999999999</v>
      </c>
      <c r="G98" s="138">
        <f t="shared" si="31"/>
        <v>3.7571624999999997</v>
      </c>
      <c r="H98" s="138">
        <f t="shared" si="32"/>
        <v>3.9883724999999997</v>
      </c>
      <c r="I98" s="138">
        <f t="shared" si="33"/>
        <v>4.6683000000000003</v>
      </c>
      <c r="J98" s="138">
        <f t="shared" si="34"/>
        <v>5.835375</v>
      </c>
      <c r="K98" s="94"/>
      <c r="L98" s="45"/>
    </row>
    <row r="99" spans="1:12" s="26" customFormat="1" ht="12.75" customHeight="1">
      <c r="A99" s="45"/>
      <c r="B99" s="148" t="s">
        <v>2421</v>
      </c>
      <c r="C99" s="148"/>
      <c r="D99" s="148"/>
      <c r="E99" s="148"/>
      <c r="F99" s="148"/>
      <c r="G99" s="148"/>
      <c r="H99" s="148"/>
      <c r="I99" s="148"/>
      <c r="J99" s="148"/>
      <c r="K99" s="148"/>
      <c r="L99" s="45"/>
    </row>
    <row r="100" spans="1:12" s="26" customFormat="1" ht="79.5" customHeight="1">
      <c r="A100" s="45"/>
      <c r="B100" s="39" t="s">
        <v>114</v>
      </c>
      <c r="C100" s="27"/>
      <c r="D100" s="59" t="s">
        <v>400</v>
      </c>
      <c r="E100" s="42">
        <f>'ОБЩИЙ ПРАЙС ЛИСТ'!G127</f>
        <v>1540</v>
      </c>
      <c r="F100" s="138">
        <f t="shared" ref="F100:F118" si="35">E100*0.55/100*$K$6</f>
        <v>31.084900000000001</v>
      </c>
      <c r="G100" s="138">
        <f t="shared" ref="G100:G118" si="36">E100*0.65/100*$K$6</f>
        <v>36.736699999999999</v>
      </c>
      <c r="H100" s="138">
        <f t="shared" ref="H100:H118" si="37">E100*0.69/100*$K$6</f>
        <v>38.997419999999998</v>
      </c>
      <c r="I100" s="138">
        <f t="shared" ref="I100:I118" si="38">J100*0.8</f>
        <v>45.645600000000002</v>
      </c>
      <c r="J100" s="138">
        <f t="shared" ref="J100:J118" si="39">E100*0.95/100*$J$6</f>
        <v>57.057000000000002</v>
      </c>
      <c r="K100" s="94"/>
      <c r="L100" s="45"/>
    </row>
    <row r="101" spans="1:12" s="26" customFormat="1" ht="79.5" customHeight="1">
      <c r="A101" s="45"/>
      <c r="B101" s="39" t="s">
        <v>272</v>
      </c>
      <c r="C101" s="27"/>
      <c r="D101" s="59" t="s">
        <v>401</v>
      </c>
      <c r="E101" s="42">
        <f>'ОБЩИЙ ПРАЙС ЛИСТ'!G238</f>
        <v>170</v>
      </c>
      <c r="F101" s="138">
        <f t="shared" si="35"/>
        <v>3.4314500000000003</v>
      </c>
      <c r="G101" s="138">
        <f t="shared" si="36"/>
        <v>4.0553499999999998</v>
      </c>
      <c r="H101" s="138">
        <f t="shared" si="37"/>
        <v>4.3049100000000005</v>
      </c>
      <c r="I101" s="138">
        <f t="shared" si="38"/>
        <v>5.0388000000000002</v>
      </c>
      <c r="J101" s="138">
        <f t="shared" si="39"/>
        <v>6.2984999999999998</v>
      </c>
      <c r="K101" s="94"/>
      <c r="L101" s="45"/>
    </row>
    <row r="102" spans="1:12" s="26" customFormat="1" ht="79.5" customHeight="1">
      <c r="A102" s="45"/>
      <c r="B102" s="39" t="s">
        <v>1051</v>
      </c>
      <c r="C102" s="27"/>
      <c r="D102" s="59" t="s">
        <v>623</v>
      </c>
      <c r="E102" s="42">
        <f>'ОБЩИЙ ПРАЙС ЛИСТ'!G239</f>
        <v>130</v>
      </c>
      <c r="F102" s="138">
        <f t="shared" si="35"/>
        <v>2.62405</v>
      </c>
      <c r="G102" s="138">
        <f t="shared" si="36"/>
        <v>3.1011499999999996</v>
      </c>
      <c r="H102" s="138">
        <f t="shared" si="37"/>
        <v>3.2919899999999997</v>
      </c>
      <c r="I102" s="138">
        <f t="shared" si="38"/>
        <v>3.8532000000000006</v>
      </c>
      <c r="J102" s="138">
        <f t="shared" si="39"/>
        <v>4.8165000000000004</v>
      </c>
      <c r="K102" s="94"/>
      <c r="L102" s="45"/>
    </row>
    <row r="103" spans="1:12" s="26" customFormat="1" ht="79.5" customHeight="1">
      <c r="A103" s="45"/>
      <c r="B103" s="39" t="s">
        <v>115</v>
      </c>
      <c r="C103" s="27"/>
      <c r="D103" s="59" t="s">
        <v>402</v>
      </c>
      <c r="E103" s="42">
        <f>'ОБЩИЙ ПРАЙС ЛИСТ'!G51</f>
        <v>540</v>
      </c>
      <c r="F103" s="138">
        <f t="shared" si="35"/>
        <v>10.899900000000001</v>
      </c>
      <c r="G103" s="138">
        <f t="shared" si="36"/>
        <v>12.881699999999999</v>
      </c>
      <c r="H103" s="138">
        <f t="shared" si="37"/>
        <v>13.674419999999998</v>
      </c>
      <c r="I103" s="138">
        <f t="shared" si="38"/>
        <v>16.005599999999998</v>
      </c>
      <c r="J103" s="138">
        <f t="shared" si="39"/>
        <v>20.006999999999998</v>
      </c>
      <c r="K103" s="94"/>
      <c r="L103" s="45"/>
    </row>
    <row r="104" spans="1:12" s="26" customFormat="1" ht="79.5" customHeight="1">
      <c r="A104" s="45"/>
      <c r="B104" s="39" t="s">
        <v>116</v>
      </c>
      <c r="C104" s="27"/>
      <c r="D104" s="59" t="s">
        <v>403</v>
      </c>
      <c r="E104" s="42">
        <f>'ОБЩИЙ ПРАЙС ЛИСТ'!G52</f>
        <v>750</v>
      </c>
      <c r="F104" s="138">
        <f t="shared" si="35"/>
        <v>15.138750000000003</v>
      </c>
      <c r="G104" s="138">
        <f t="shared" si="36"/>
        <v>17.891249999999999</v>
      </c>
      <c r="H104" s="138">
        <f t="shared" si="37"/>
        <v>18.992249999999999</v>
      </c>
      <c r="I104" s="138">
        <f t="shared" si="38"/>
        <v>22.23</v>
      </c>
      <c r="J104" s="138">
        <f t="shared" si="39"/>
        <v>27.787499999999998</v>
      </c>
      <c r="K104" s="94"/>
      <c r="L104" s="45"/>
    </row>
    <row r="105" spans="1:12" s="26" customFormat="1" ht="79.5" customHeight="1">
      <c r="A105" s="45"/>
      <c r="B105" s="39" t="s">
        <v>117</v>
      </c>
      <c r="C105" s="27"/>
      <c r="D105" s="59" t="s">
        <v>404</v>
      </c>
      <c r="E105" s="131">
        <f>'ОБЩИЙ ПРАЙС ЛИСТ'!G38</f>
        <v>105</v>
      </c>
      <c r="F105" s="138">
        <f t="shared" si="35"/>
        <v>2.1194250000000006</v>
      </c>
      <c r="G105" s="138">
        <f t="shared" si="36"/>
        <v>2.504775</v>
      </c>
      <c r="H105" s="138">
        <f t="shared" si="37"/>
        <v>2.6589149999999995</v>
      </c>
      <c r="I105" s="138">
        <f t="shared" si="38"/>
        <v>3.1122000000000001</v>
      </c>
      <c r="J105" s="138">
        <f t="shared" si="39"/>
        <v>3.89025</v>
      </c>
      <c r="K105" s="94"/>
      <c r="L105" s="45"/>
    </row>
    <row r="106" spans="1:12" s="26" customFormat="1" ht="79.5" customHeight="1">
      <c r="A106" s="45"/>
      <c r="B106" s="39" t="s">
        <v>3050</v>
      </c>
      <c r="C106" s="27"/>
      <c r="D106" s="59" t="s">
        <v>411</v>
      </c>
      <c r="E106" s="42">
        <f>'ОБЩИЙ ПРАЙС ЛИСТ'!G39</f>
        <v>1060</v>
      </c>
      <c r="F106" s="138">
        <f t="shared" si="35"/>
        <v>21.396100000000001</v>
      </c>
      <c r="G106" s="138">
        <f t="shared" si="36"/>
        <v>25.286299999999997</v>
      </c>
      <c r="H106" s="138">
        <f t="shared" si="37"/>
        <v>26.842379999999999</v>
      </c>
      <c r="I106" s="138">
        <f t="shared" si="38"/>
        <v>31.418400000000005</v>
      </c>
      <c r="J106" s="138">
        <f t="shared" si="39"/>
        <v>39.273000000000003</v>
      </c>
      <c r="K106" s="94"/>
      <c r="L106" s="45"/>
    </row>
    <row r="107" spans="1:12" s="26" customFormat="1" ht="79.5" customHeight="1">
      <c r="A107" s="45"/>
      <c r="B107" s="39" t="s">
        <v>118</v>
      </c>
      <c r="C107" s="27"/>
      <c r="D107" s="59" t="s">
        <v>411</v>
      </c>
      <c r="E107" s="42">
        <f>'ОБЩИЙ ПРАЙС ЛИСТ'!G40</f>
        <v>1060</v>
      </c>
      <c r="F107" s="138">
        <f t="shared" si="35"/>
        <v>21.396100000000001</v>
      </c>
      <c r="G107" s="138">
        <f t="shared" si="36"/>
        <v>25.286299999999997</v>
      </c>
      <c r="H107" s="138">
        <f t="shared" si="37"/>
        <v>26.842379999999999</v>
      </c>
      <c r="I107" s="138">
        <f t="shared" si="38"/>
        <v>31.418400000000005</v>
      </c>
      <c r="J107" s="138">
        <f t="shared" si="39"/>
        <v>39.273000000000003</v>
      </c>
      <c r="K107" s="94"/>
      <c r="L107" s="45"/>
    </row>
    <row r="108" spans="1:12" s="26" customFormat="1" ht="79.5" customHeight="1">
      <c r="A108" s="45"/>
      <c r="B108" s="39" t="s">
        <v>119</v>
      </c>
      <c r="C108" s="27"/>
      <c r="D108" s="59" t="s">
        <v>405</v>
      </c>
      <c r="E108" s="42">
        <f>'ОБЩИЙ ПРАЙС ЛИСТ'!G147</f>
        <v>850</v>
      </c>
      <c r="F108" s="138">
        <f t="shared" si="35"/>
        <v>17.157250000000001</v>
      </c>
      <c r="G108" s="138">
        <f t="shared" si="36"/>
        <v>20.27675</v>
      </c>
      <c r="H108" s="138">
        <f t="shared" si="37"/>
        <v>21.524550000000001</v>
      </c>
      <c r="I108" s="138">
        <f t="shared" si="38"/>
        <v>25.193999999999999</v>
      </c>
      <c r="J108" s="138">
        <f t="shared" si="39"/>
        <v>31.492499999999996</v>
      </c>
      <c r="K108" s="94"/>
      <c r="L108" s="45"/>
    </row>
    <row r="109" spans="1:12" s="26" customFormat="1" ht="79.5" customHeight="1">
      <c r="A109" s="45"/>
      <c r="B109" s="56" t="s">
        <v>120</v>
      </c>
      <c r="C109" s="27"/>
      <c r="D109" s="59" t="s">
        <v>406</v>
      </c>
      <c r="E109" s="42">
        <f>'ОБЩИЙ ПРАЙС ЛИСТ'!G148</f>
        <v>850</v>
      </c>
      <c r="F109" s="138">
        <f t="shared" si="35"/>
        <v>17.157250000000001</v>
      </c>
      <c r="G109" s="138">
        <f t="shared" si="36"/>
        <v>20.27675</v>
      </c>
      <c r="H109" s="138">
        <f t="shared" si="37"/>
        <v>21.524550000000001</v>
      </c>
      <c r="I109" s="138">
        <f t="shared" si="38"/>
        <v>25.193999999999999</v>
      </c>
      <c r="J109" s="138">
        <f t="shared" si="39"/>
        <v>31.492499999999996</v>
      </c>
      <c r="K109" s="94"/>
      <c r="L109" s="45"/>
    </row>
    <row r="110" spans="1:12" s="26" customFormat="1" ht="79.5" customHeight="1">
      <c r="A110" s="45"/>
      <c r="B110" s="39" t="s">
        <v>121</v>
      </c>
      <c r="C110"/>
      <c r="D110" s="59" t="s">
        <v>407</v>
      </c>
      <c r="E110" s="42">
        <f>'ОБЩИЙ ПРАЙС ЛИСТ'!G73</f>
        <v>1540</v>
      </c>
      <c r="F110" s="138">
        <f t="shared" si="35"/>
        <v>31.084900000000001</v>
      </c>
      <c r="G110" s="138">
        <f t="shared" si="36"/>
        <v>36.736699999999999</v>
      </c>
      <c r="H110" s="138">
        <f t="shared" si="37"/>
        <v>38.997419999999998</v>
      </c>
      <c r="I110" s="138">
        <f t="shared" si="38"/>
        <v>45.645600000000002</v>
      </c>
      <c r="J110" s="138">
        <f t="shared" si="39"/>
        <v>57.057000000000002</v>
      </c>
      <c r="K110" s="94"/>
      <c r="L110" s="45"/>
    </row>
    <row r="111" spans="1:12" s="26" customFormat="1" ht="79.5" customHeight="1">
      <c r="A111" s="45"/>
      <c r="B111" s="39" t="s">
        <v>220</v>
      </c>
      <c r="C111"/>
      <c r="D111" s="41" t="s">
        <v>408</v>
      </c>
      <c r="E111" s="42">
        <f>'ОБЩИЙ ПРАЙС ЛИСТ'!G72</f>
        <v>1670</v>
      </c>
      <c r="F111" s="138">
        <f t="shared" si="35"/>
        <v>33.708950000000002</v>
      </c>
      <c r="G111" s="138">
        <f t="shared" si="36"/>
        <v>39.837850000000003</v>
      </c>
      <c r="H111" s="138">
        <f t="shared" si="37"/>
        <v>42.289409999999997</v>
      </c>
      <c r="I111" s="138">
        <f t="shared" si="38"/>
        <v>49.498800000000003</v>
      </c>
      <c r="J111" s="138">
        <f t="shared" si="39"/>
        <v>61.8735</v>
      </c>
      <c r="K111" s="94"/>
      <c r="L111" s="45"/>
    </row>
    <row r="112" spans="1:12" s="26" customFormat="1" ht="79.5" customHeight="1">
      <c r="A112" s="45"/>
      <c r="B112" s="39" t="s">
        <v>122</v>
      </c>
      <c r="C112" s="27"/>
      <c r="D112" s="59" t="s">
        <v>409</v>
      </c>
      <c r="E112" s="131">
        <f>'ОБЩИЙ ПРАЙС ЛИСТ'!G74</f>
        <v>680</v>
      </c>
      <c r="F112" s="138">
        <f t="shared" si="35"/>
        <v>13.725800000000001</v>
      </c>
      <c r="G112" s="138">
        <f t="shared" si="36"/>
        <v>16.221399999999999</v>
      </c>
      <c r="H112" s="138">
        <f t="shared" si="37"/>
        <v>17.219640000000002</v>
      </c>
      <c r="I112" s="138">
        <f t="shared" si="38"/>
        <v>20.155200000000001</v>
      </c>
      <c r="J112" s="138">
        <f t="shared" si="39"/>
        <v>25.193999999999999</v>
      </c>
      <c r="K112" s="94"/>
      <c r="L112" s="45"/>
    </row>
    <row r="113" spans="1:12" s="26" customFormat="1" ht="79.5" customHeight="1">
      <c r="A113" s="45"/>
      <c r="B113" s="56" t="s">
        <v>3124</v>
      </c>
      <c r="C113" s="27"/>
      <c r="D113" s="59" t="s">
        <v>409</v>
      </c>
      <c r="E113" s="42">
        <f>'ОБЩИЙ ПРАЙС ЛИСТ'!G75</f>
        <v>810</v>
      </c>
      <c r="F113" s="138">
        <f t="shared" si="35"/>
        <v>16.349850000000004</v>
      </c>
      <c r="G113" s="138">
        <f t="shared" si="36"/>
        <v>19.32255</v>
      </c>
      <c r="H113" s="138">
        <f t="shared" si="37"/>
        <v>20.511629999999997</v>
      </c>
      <c r="I113" s="138">
        <f t="shared" si="38"/>
        <v>24.008400000000002</v>
      </c>
      <c r="J113" s="138">
        <f t="shared" si="39"/>
        <v>30.0105</v>
      </c>
      <c r="K113" s="94"/>
      <c r="L113" s="45"/>
    </row>
    <row r="114" spans="1:12" s="26" customFormat="1" ht="79.5" customHeight="1">
      <c r="A114" s="45"/>
      <c r="B114" s="39" t="s">
        <v>123</v>
      </c>
      <c r="C114" s="27"/>
      <c r="D114" s="59" t="s">
        <v>410</v>
      </c>
      <c r="E114" s="42">
        <f>'ОБЩИЙ ПРАЙС ЛИСТ'!G80</f>
        <v>1010</v>
      </c>
      <c r="F114" s="138">
        <f t="shared" si="35"/>
        <v>20.386849999999999</v>
      </c>
      <c r="G114" s="138">
        <f t="shared" si="36"/>
        <v>24.09355</v>
      </c>
      <c r="H114" s="138">
        <f t="shared" si="37"/>
        <v>25.576229999999999</v>
      </c>
      <c r="I114" s="138">
        <f t="shared" si="38"/>
        <v>29.936400000000006</v>
      </c>
      <c r="J114" s="138">
        <f t="shared" si="39"/>
        <v>37.420500000000004</v>
      </c>
      <c r="K114" s="94"/>
      <c r="L114" s="45"/>
    </row>
    <row r="115" spans="1:12" s="26" customFormat="1" ht="79.5" customHeight="1">
      <c r="A115" s="45"/>
      <c r="B115" s="56" t="s">
        <v>3125</v>
      </c>
      <c r="C115" s="27"/>
      <c r="D115" s="59" t="s">
        <v>410</v>
      </c>
      <c r="E115" s="42">
        <f>'ОБЩИЙ ПРАЙС ЛИСТ'!G81</f>
        <v>1010</v>
      </c>
      <c r="F115" s="138">
        <f t="shared" si="35"/>
        <v>20.386849999999999</v>
      </c>
      <c r="G115" s="138">
        <f t="shared" si="36"/>
        <v>24.09355</v>
      </c>
      <c r="H115" s="138">
        <f t="shared" si="37"/>
        <v>25.576229999999999</v>
      </c>
      <c r="I115" s="138">
        <f t="shared" si="38"/>
        <v>29.936400000000006</v>
      </c>
      <c r="J115" s="138">
        <f t="shared" si="39"/>
        <v>37.420500000000004</v>
      </c>
      <c r="K115" s="94"/>
      <c r="L115" s="45"/>
    </row>
    <row r="116" spans="1:12" s="26" customFormat="1" ht="79.5" customHeight="1">
      <c r="A116" s="45"/>
      <c r="B116" s="39" t="s">
        <v>273</v>
      </c>
      <c r="C116"/>
      <c r="D116" s="59" t="s">
        <v>412</v>
      </c>
      <c r="E116" s="131">
        <f>'ОБЩИЙ ПРАЙС ЛИСТ'!G174</f>
        <v>2000</v>
      </c>
      <c r="F116" s="138">
        <f t="shared" si="35"/>
        <v>40.369999999999997</v>
      </c>
      <c r="G116" s="138">
        <f t="shared" si="36"/>
        <v>47.71</v>
      </c>
      <c r="H116" s="138">
        <f t="shared" si="37"/>
        <v>50.646000000000001</v>
      </c>
      <c r="I116" s="138">
        <f t="shared" si="38"/>
        <v>59.28</v>
      </c>
      <c r="J116" s="138">
        <f t="shared" si="39"/>
        <v>74.099999999999994</v>
      </c>
      <c r="K116" s="94"/>
      <c r="L116" s="45"/>
    </row>
    <row r="117" spans="1:12" s="26" customFormat="1" ht="79.5" customHeight="1">
      <c r="A117" s="45"/>
      <c r="B117" s="39" t="s">
        <v>274</v>
      </c>
      <c r="C117"/>
      <c r="D117" s="59" t="s">
        <v>413</v>
      </c>
      <c r="E117" s="131">
        <f>'ОБЩИЙ ПРАЙС ЛИСТ'!G172</f>
        <v>2790</v>
      </c>
      <c r="F117" s="138">
        <f t="shared" si="35"/>
        <v>56.316150000000007</v>
      </c>
      <c r="G117" s="138">
        <f t="shared" si="36"/>
        <v>66.555450000000008</v>
      </c>
      <c r="H117" s="138">
        <f t="shared" si="37"/>
        <v>70.651169999999993</v>
      </c>
      <c r="I117" s="138">
        <f t="shared" si="38"/>
        <v>82.695599999999999</v>
      </c>
      <c r="J117" s="138">
        <f t="shared" si="39"/>
        <v>103.36949999999999</v>
      </c>
      <c r="K117" s="94"/>
      <c r="L117" s="45"/>
    </row>
    <row r="118" spans="1:12" s="26" customFormat="1" ht="79.5" customHeight="1">
      <c r="A118" s="45"/>
      <c r="B118" s="39" t="s">
        <v>287</v>
      </c>
      <c r="C118"/>
      <c r="D118" s="59" t="s">
        <v>414</v>
      </c>
      <c r="E118" s="131">
        <f>'ОБЩИЙ ПРАЙС ЛИСТ'!G173</f>
        <v>2600</v>
      </c>
      <c r="F118" s="138">
        <f t="shared" si="35"/>
        <v>52.481000000000009</v>
      </c>
      <c r="G118" s="138">
        <f t="shared" si="36"/>
        <v>62.022999999999996</v>
      </c>
      <c r="H118" s="138">
        <f t="shared" si="37"/>
        <v>65.839799999999997</v>
      </c>
      <c r="I118" s="138">
        <f t="shared" si="38"/>
        <v>77.064000000000007</v>
      </c>
      <c r="J118" s="138">
        <f t="shared" si="39"/>
        <v>96.33</v>
      </c>
      <c r="K118" s="94"/>
      <c r="L118" s="45"/>
    </row>
    <row r="119" spans="1:12" s="26" customFormat="1" ht="12.75" customHeight="1">
      <c r="A119" s="45"/>
      <c r="B119" s="148" t="s">
        <v>2422</v>
      </c>
      <c r="C119" s="148"/>
      <c r="D119" s="148"/>
      <c r="E119" s="148"/>
      <c r="F119" s="148"/>
      <c r="G119" s="148"/>
      <c r="H119" s="148"/>
      <c r="I119" s="148"/>
      <c r="J119" s="148"/>
      <c r="K119" s="148"/>
      <c r="L119" s="45"/>
    </row>
    <row r="120" spans="1:12" s="26" customFormat="1" ht="90" customHeight="1">
      <c r="A120" s="45"/>
      <c r="B120" s="39" t="s">
        <v>124</v>
      </c>
      <c r="C120" s="27"/>
      <c r="D120" s="59" t="s">
        <v>1671</v>
      </c>
      <c r="E120" s="42">
        <f>'ОБЩИЙ ПРАЙС ЛИСТ'!G97</f>
        <v>2260</v>
      </c>
      <c r="F120" s="138">
        <f t="shared" ref="F120:F126" si="40">E120*0.55/100*$K$6</f>
        <v>45.618099999999998</v>
      </c>
      <c r="G120" s="138">
        <f t="shared" ref="G120:G126" si="41">E120*0.65/100*$K$6</f>
        <v>53.912299999999995</v>
      </c>
      <c r="H120" s="138">
        <f t="shared" ref="H120:H126" si="42">E120*0.69/100*$K$6</f>
        <v>57.229979999999998</v>
      </c>
      <c r="I120" s="138">
        <f t="shared" ref="I120:I126" si="43">J120*0.8</f>
        <v>66.986399999999989</v>
      </c>
      <c r="J120" s="138">
        <f t="shared" ref="J120:J126" si="44">E120*0.95/100*$J$6</f>
        <v>83.73299999999999</v>
      </c>
      <c r="K120" s="94"/>
      <c r="L120" s="45"/>
    </row>
    <row r="121" spans="1:12" s="26" customFormat="1" ht="90" customHeight="1">
      <c r="A121" s="45"/>
      <c r="B121" s="39" t="s">
        <v>125</v>
      </c>
      <c r="C121" s="27"/>
      <c r="D121" s="59" t="s">
        <v>1672</v>
      </c>
      <c r="E121" s="131">
        <f>'ОБЩИЙ ПРАЙС ЛИСТ'!G102</f>
        <v>2900</v>
      </c>
      <c r="F121" s="138">
        <f t="shared" si="40"/>
        <v>58.536500000000011</v>
      </c>
      <c r="G121" s="138">
        <f t="shared" si="41"/>
        <v>69.179500000000004</v>
      </c>
      <c r="H121" s="138">
        <f t="shared" si="42"/>
        <v>73.436699999999988</v>
      </c>
      <c r="I121" s="138">
        <f t="shared" si="43"/>
        <v>85.956000000000017</v>
      </c>
      <c r="J121" s="138">
        <f t="shared" si="44"/>
        <v>107.44500000000001</v>
      </c>
      <c r="K121" s="94"/>
      <c r="L121" s="45"/>
    </row>
    <row r="122" spans="1:12" s="26" customFormat="1" ht="90" customHeight="1">
      <c r="A122" s="45"/>
      <c r="B122" s="39" t="s">
        <v>126</v>
      </c>
      <c r="C122" s="27"/>
      <c r="D122" s="59" t="s">
        <v>1673</v>
      </c>
      <c r="E122" s="42">
        <f>'ОБЩИЙ ПРАЙС ЛИСТ'!G112</f>
        <v>3660</v>
      </c>
      <c r="F122" s="138">
        <f t="shared" si="40"/>
        <v>73.877100000000013</v>
      </c>
      <c r="G122" s="138">
        <f t="shared" si="41"/>
        <v>87.309299999999993</v>
      </c>
      <c r="H122" s="138">
        <f t="shared" si="42"/>
        <v>92.682179999999988</v>
      </c>
      <c r="I122" s="138">
        <f t="shared" si="43"/>
        <v>108.48240000000001</v>
      </c>
      <c r="J122" s="138">
        <f t="shared" si="44"/>
        <v>135.60300000000001</v>
      </c>
      <c r="K122" s="94"/>
      <c r="L122" s="45"/>
    </row>
    <row r="123" spans="1:12" s="26" customFormat="1" ht="90" customHeight="1">
      <c r="A123" s="45"/>
      <c r="B123" s="39" t="s">
        <v>127</v>
      </c>
      <c r="C123" s="27"/>
      <c r="D123" s="59" t="s">
        <v>2340</v>
      </c>
      <c r="E123" s="42">
        <f>'ОБЩИЙ ПРАЙС ЛИСТ'!G107</f>
        <v>4020</v>
      </c>
      <c r="F123" s="138">
        <f t="shared" si="40"/>
        <v>81.143699999999995</v>
      </c>
      <c r="G123" s="138">
        <f t="shared" si="41"/>
        <v>95.897099999999995</v>
      </c>
      <c r="H123" s="138">
        <f t="shared" si="42"/>
        <v>101.79845999999998</v>
      </c>
      <c r="I123" s="138">
        <f t="shared" si="43"/>
        <v>119.15279999999998</v>
      </c>
      <c r="J123" s="138">
        <f t="shared" si="44"/>
        <v>148.94099999999997</v>
      </c>
      <c r="K123" s="94"/>
      <c r="L123" s="45"/>
    </row>
    <row r="124" spans="1:12" s="26" customFormat="1" ht="90" customHeight="1">
      <c r="A124" s="45"/>
      <c r="B124" s="39" t="s">
        <v>128</v>
      </c>
      <c r="C124" s="27"/>
      <c r="D124" s="59" t="s">
        <v>2341</v>
      </c>
      <c r="E124" s="131">
        <f>'ОБЩИЙ ПРАЙС ЛИСТ'!G115</f>
        <v>4650</v>
      </c>
      <c r="F124" s="138">
        <f t="shared" si="40"/>
        <v>93.860249999999994</v>
      </c>
      <c r="G124" s="138">
        <f t="shared" si="41"/>
        <v>110.92575000000001</v>
      </c>
      <c r="H124" s="138">
        <f t="shared" si="42"/>
        <v>117.75194999999998</v>
      </c>
      <c r="I124" s="138">
        <f t="shared" si="43"/>
        <v>137.82599999999999</v>
      </c>
      <c r="J124" s="138">
        <f t="shared" si="44"/>
        <v>172.2825</v>
      </c>
      <c r="K124" s="94"/>
      <c r="L124" s="45"/>
    </row>
    <row r="125" spans="1:12" s="26" customFormat="1" ht="90" customHeight="1">
      <c r="A125" s="45"/>
      <c r="B125" s="39" t="s">
        <v>129</v>
      </c>
      <c r="C125" s="27"/>
      <c r="D125" s="59" t="s">
        <v>415</v>
      </c>
      <c r="E125" s="42">
        <f>'ОБЩИЙ ПРАЙС ЛИСТ'!G93</f>
        <v>760</v>
      </c>
      <c r="F125" s="138">
        <f t="shared" si="40"/>
        <v>15.340600000000002</v>
      </c>
      <c r="G125" s="138">
        <f t="shared" si="41"/>
        <v>18.129799999999999</v>
      </c>
      <c r="H125" s="138">
        <f t="shared" si="42"/>
        <v>19.245479999999997</v>
      </c>
      <c r="I125" s="138">
        <f t="shared" si="43"/>
        <v>22.526399999999999</v>
      </c>
      <c r="J125" s="138">
        <f t="shared" si="44"/>
        <v>28.157999999999998</v>
      </c>
      <c r="K125" s="94"/>
      <c r="L125" s="45"/>
    </row>
    <row r="126" spans="1:12" s="26" customFormat="1" ht="90" customHeight="1">
      <c r="A126" s="45"/>
      <c r="B126" s="39" t="s">
        <v>152</v>
      </c>
      <c r="C126" s="27"/>
      <c r="D126" s="59" t="s">
        <v>416</v>
      </c>
      <c r="E126" s="42">
        <f>'ОБЩИЙ ПРАЙС ЛИСТ'!G96</f>
        <v>1390</v>
      </c>
      <c r="F126" s="138">
        <f t="shared" si="40"/>
        <v>28.057150000000004</v>
      </c>
      <c r="G126" s="138">
        <f t="shared" si="41"/>
        <v>33.158450000000002</v>
      </c>
      <c r="H126" s="138">
        <f t="shared" si="42"/>
        <v>35.198969999999996</v>
      </c>
      <c r="I126" s="138">
        <f t="shared" si="43"/>
        <v>41.199600000000004</v>
      </c>
      <c r="J126" s="138">
        <f t="shared" si="44"/>
        <v>51.499499999999998</v>
      </c>
      <c r="K126" s="94"/>
      <c r="L126" s="45"/>
    </row>
    <row r="127" spans="1:12" s="26" customFormat="1" ht="12.75" customHeight="1">
      <c r="A127" s="45"/>
      <c r="B127" s="148" t="s">
        <v>2829</v>
      </c>
      <c r="C127" s="148"/>
      <c r="D127" s="148"/>
      <c r="E127" s="148"/>
      <c r="F127" s="148"/>
      <c r="G127" s="148"/>
      <c r="H127" s="148"/>
      <c r="I127" s="148"/>
      <c r="J127" s="148"/>
      <c r="K127" s="148"/>
      <c r="L127" s="45"/>
    </row>
    <row r="128" spans="1:12" s="26" customFormat="1" ht="79.5" customHeight="1">
      <c r="A128" s="45"/>
      <c r="B128" s="39" t="s">
        <v>3039</v>
      </c>
      <c r="C128" s="27"/>
      <c r="D128" s="59" t="s">
        <v>3042</v>
      </c>
      <c r="E128" s="42">
        <f>'ОБЩИЙ ПРАЙС ЛИСТ'!G125</f>
        <v>4580</v>
      </c>
      <c r="F128" s="138">
        <f t="shared" ref="F128:F145" si="45">E128*0.55/100*$K$6</f>
        <v>92.447299999999998</v>
      </c>
      <c r="G128" s="138">
        <f t="shared" ref="G128:G145" si="46">E128*0.65/100*$K$6</f>
        <v>109.2559</v>
      </c>
      <c r="H128" s="138">
        <f t="shared" ref="H128:H145" si="47">E128*0.69/100*$K$6</f>
        <v>115.97933999999998</v>
      </c>
      <c r="I128" s="138">
        <f t="shared" ref="I128:I145" si="48">J128*0.8</f>
        <v>135.75120000000001</v>
      </c>
      <c r="J128" s="138">
        <f t="shared" ref="J128:J145" si="49">E128*0.95/100*$J$6</f>
        <v>169.68899999999999</v>
      </c>
      <c r="K128" s="94"/>
      <c r="L128" s="45"/>
    </row>
    <row r="129" spans="1:12" s="26" customFormat="1" ht="79.5" customHeight="1">
      <c r="A129" s="45"/>
      <c r="B129" s="39" t="s">
        <v>130</v>
      </c>
      <c r="C129" s="27"/>
      <c r="D129" s="59" t="s">
        <v>417</v>
      </c>
      <c r="E129" s="42">
        <f>'ОБЩИЙ ПРАЙС ЛИСТ'!G126</f>
        <v>5885</v>
      </c>
      <c r="F129" s="138">
        <f t="shared" si="45"/>
        <v>118.78872500000003</v>
      </c>
      <c r="G129" s="138">
        <f t="shared" si="46"/>
        <v>140.386675</v>
      </c>
      <c r="H129" s="138">
        <f t="shared" si="47"/>
        <v>149.02585499999998</v>
      </c>
      <c r="I129" s="138">
        <f t="shared" si="48"/>
        <v>174.4314</v>
      </c>
      <c r="J129" s="138">
        <f t="shared" si="49"/>
        <v>218.03924999999998</v>
      </c>
      <c r="K129" s="94"/>
      <c r="L129" s="45"/>
    </row>
    <row r="130" spans="1:12" s="26" customFormat="1" ht="79.5" customHeight="1">
      <c r="A130" s="45"/>
      <c r="B130" s="39" t="s">
        <v>131</v>
      </c>
      <c r="C130" s="27"/>
      <c r="D130" s="59" t="s">
        <v>418</v>
      </c>
      <c r="E130" s="42">
        <f>'ОБЩИЙ ПРАЙС ЛИСТ'!G120</f>
        <v>4830</v>
      </c>
      <c r="F130" s="138">
        <f t="shared" si="45"/>
        <v>97.493549999999999</v>
      </c>
      <c r="G130" s="138">
        <f t="shared" si="46"/>
        <v>115.21965</v>
      </c>
      <c r="H130" s="138">
        <f t="shared" si="47"/>
        <v>122.31008999999999</v>
      </c>
      <c r="I130" s="138">
        <f t="shared" si="48"/>
        <v>143.16119999999998</v>
      </c>
      <c r="J130" s="138">
        <f t="shared" si="49"/>
        <v>178.95149999999998</v>
      </c>
      <c r="K130" s="94"/>
      <c r="L130" s="45"/>
    </row>
    <row r="131" spans="1:12" s="26" customFormat="1" ht="79.5" customHeight="1">
      <c r="A131" s="45"/>
      <c r="B131" s="39" t="s">
        <v>2768</v>
      </c>
      <c r="C131" s="27"/>
      <c r="D131" s="59" t="s">
        <v>2920</v>
      </c>
      <c r="E131" s="131">
        <f>'ОБЩИЙ ПРАЙС ЛИСТ'!G121</f>
        <v>2850</v>
      </c>
      <c r="F131" s="138">
        <f t="shared" si="45"/>
        <v>57.527250000000009</v>
      </c>
      <c r="G131" s="138">
        <f t="shared" si="46"/>
        <v>67.986749999999986</v>
      </c>
      <c r="H131" s="138">
        <f t="shared" si="47"/>
        <v>72.170549999999992</v>
      </c>
      <c r="I131" s="138">
        <f t="shared" si="48"/>
        <v>84.474000000000004</v>
      </c>
      <c r="J131" s="138">
        <f t="shared" si="49"/>
        <v>105.5925</v>
      </c>
      <c r="K131" s="94"/>
      <c r="L131" s="45"/>
    </row>
    <row r="132" spans="1:12" s="26" customFormat="1" ht="79.5" customHeight="1">
      <c r="A132" s="45"/>
      <c r="B132" s="56" t="s">
        <v>132</v>
      </c>
      <c r="C132" s="27"/>
      <c r="D132" s="59" t="s">
        <v>419</v>
      </c>
      <c r="E132" s="42">
        <f>'ОБЩИЙ ПРАЙС ЛИСТ'!G122</f>
        <v>4190</v>
      </c>
      <c r="F132" s="138">
        <f t="shared" si="45"/>
        <v>84.575150000000008</v>
      </c>
      <c r="G132" s="138">
        <f t="shared" si="46"/>
        <v>99.952449999999999</v>
      </c>
      <c r="H132" s="138">
        <f t="shared" si="47"/>
        <v>106.10336999999998</v>
      </c>
      <c r="I132" s="138">
        <f t="shared" si="48"/>
        <v>124.19159999999999</v>
      </c>
      <c r="J132" s="138">
        <f t="shared" si="49"/>
        <v>155.23949999999999</v>
      </c>
      <c r="K132" s="94"/>
      <c r="L132" s="45"/>
    </row>
    <row r="133" spans="1:12" s="26" customFormat="1" ht="79.5" customHeight="1">
      <c r="A133" s="45"/>
      <c r="B133" s="56" t="s">
        <v>133</v>
      </c>
      <c r="C133" s="27"/>
      <c r="D133" s="59" t="s">
        <v>420</v>
      </c>
      <c r="E133" s="42">
        <f>'ОБЩИЙ ПРАЙС ЛИСТ'!G124</f>
        <v>3450</v>
      </c>
      <c r="F133" s="138">
        <f t="shared" si="45"/>
        <v>69.638249999999999</v>
      </c>
      <c r="G133" s="138">
        <f t="shared" si="46"/>
        <v>82.299750000000003</v>
      </c>
      <c r="H133" s="138">
        <f t="shared" si="47"/>
        <v>87.364350000000002</v>
      </c>
      <c r="I133" s="138">
        <f t="shared" si="48"/>
        <v>102.258</v>
      </c>
      <c r="J133" s="138">
        <f t="shared" si="49"/>
        <v>127.82249999999999</v>
      </c>
      <c r="K133" s="94"/>
      <c r="L133" s="45"/>
    </row>
    <row r="134" spans="1:12" s="26" customFormat="1" ht="79.5" customHeight="1">
      <c r="A134" s="45"/>
      <c r="B134" s="56" t="s">
        <v>134</v>
      </c>
      <c r="C134" s="27"/>
      <c r="D134" s="59" t="s">
        <v>421</v>
      </c>
      <c r="E134" s="131">
        <f>'ОБЩИЙ ПРАЙС ЛИСТ'!G123</f>
        <v>2850</v>
      </c>
      <c r="F134" s="138">
        <f t="shared" si="45"/>
        <v>57.527250000000009</v>
      </c>
      <c r="G134" s="138">
        <f t="shared" si="46"/>
        <v>67.986749999999986</v>
      </c>
      <c r="H134" s="138">
        <f t="shared" si="47"/>
        <v>72.170549999999992</v>
      </c>
      <c r="I134" s="138">
        <f t="shared" si="48"/>
        <v>84.474000000000004</v>
      </c>
      <c r="J134" s="138">
        <f t="shared" si="49"/>
        <v>105.5925</v>
      </c>
      <c r="K134" s="94"/>
      <c r="L134" s="45"/>
    </row>
    <row r="135" spans="1:12" s="26" customFormat="1" ht="79.5" customHeight="1">
      <c r="A135" s="45"/>
      <c r="B135" s="39" t="s">
        <v>323</v>
      </c>
      <c r="C135" s="27"/>
      <c r="D135" s="59" t="s">
        <v>436</v>
      </c>
      <c r="E135" s="42">
        <f>'ОБЩИЙ ПРАЙС ЛИСТ'!G67</f>
        <v>5640</v>
      </c>
      <c r="F135" s="138">
        <f t="shared" si="45"/>
        <v>113.8434</v>
      </c>
      <c r="G135" s="138">
        <f t="shared" si="46"/>
        <v>134.54219999999998</v>
      </c>
      <c r="H135" s="138">
        <f t="shared" si="47"/>
        <v>142.82172</v>
      </c>
      <c r="I135" s="138">
        <f t="shared" si="48"/>
        <v>167.1696</v>
      </c>
      <c r="J135" s="138">
        <f t="shared" si="49"/>
        <v>208.96199999999999</v>
      </c>
      <c r="K135" s="94"/>
      <c r="L135" s="45"/>
    </row>
    <row r="136" spans="1:12" s="26" customFormat="1" ht="79.5" customHeight="1">
      <c r="A136" s="45"/>
      <c r="B136" s="39" t="s">
        <v>336</v>
      </c>
      <c r="C136" s="27"/>
      <c r="D136" s="59" t="s">
        <v>435</v>
      </c>
      <c r="E136" s="131">
        <f>'ОБЩИЙ ПРАЙС ЛИСТ'!G68</f>
        <v>4900</v>
      </c>
      <c r="F136" s="138">
        <f t="shared" si="45"/>
        <v>98.906499999999994</v>
      </c>
      <c r="G136" s="138">
        <f t="shared" si="46"/>
        <v>116.8895</v>
      </c>
      <c r="H136" s="138">
        <f t="shared" si="47"/>
        <v>124.08269999999997</v>
      </c>
      <c r="I136" s="138">
        <f t="shared" si="48"/>
        <v>145.23599999999999</v>
      </c>
      <c r="J136" s="138">
        <f t="shared" si="49"/>
        <v>181.54499999999999</v>
      </c>
      <c r="K136" s="94"/>
      <c r="L136" s="45"/>
    </row>
    <row r="137" spans="1:12" s="26" customFormat="1" ht="79.5" customHeight="1">
      <c r="A137" s="45"/>
      <c r="B137" s="39" t="s">
        <v>2712</v>
      </c>
      <c r="C137" s="27"/>
      <c r="D137" s="59" t="s">
        <v>2715</v>
      </c>
      <c r="E137" s="42">
        <f>'ОБЩИЙ ПРАЙС ЛИСТ'!G128</f>
        <v>2420</v>
      </c>
      <c r="F137" s="138">
        <f t="shared" si="45"/>
        <v>48.847700000000003</v>
      </c>
      <c r="G137" s="138">
        <f t="shared" si="46"/>
        <v>57.729100000000003</v>
      </c>
      <c r="H137" s="138">
        <f t="shared" si="47"/>
        <v>61.281660000000002</v>
      </c>
      <c r="I137" s="138">
        <f t="shared" si="48"/>
        <v>71.728799999999993</v>
      </c>
      <c r="J137" s="138">
        <f t="shared" si="49"/>
        <v>89.660999999999987</v>
      </c>
      <c r="K137" s="94"/>
      <c r="L137" s="45"/>
    </row>
    <row r="138" spans="1:12" s="26" customFormat="1" ht="79.5" customHeight="1">
      <c r="A138" s="45"/>
      <c r="B138" s="39" t="s">
        <v>620</v>
      </c>
      <c r="C138" s="27"/>
      <c r="D138" s="59" t="s">
        <v>437</v>
      </c>
      <c r="E138" s="42">
        <f>'ОБЩИЙ ПРАЙС ЛИСТ'!G5</f>
        <v>700</v>
      </c>
      <c r="F138" s="138">
        <f t="shared" si="45"/>
        <v>14.129500000000002</v>
      </c>
      <c r="G138" s="138">
        <f t="shared" si="46"/>
        <v>16.698499999999999</v>
      </c>
      <c r="H138" s="138">
        <f t="shared" si="47"/>
        <v>17.726099999999995</v>
      </c>
      <c r="I138" s="138">
        <f t="shared" si="48"/>
        <v>20.748000000000005</v>
      </c>
      <c r="J138" s="138">
        <f t="shared" si="49"/>
        <v>25.935000000000002</v>
      </c>
      <c r="K138" s="94"/>
      <c r="L138" s="45"/>
    </row>
    <row r="139" spans="1:12" s="26" customFormat="1" ht="79.5" customHeight="1">
      <c r="A139" s="45"/>
      <c r="B139" s="39" t="s">
        <v>621</v>
      </c>
      <c r="C139" s="27"/>
      <c r="D139" s="59" t="s">
        <v>437</v>
      </c>
      <c r="E139" s="42">
        <f>'ОБЩИЙ ПРАЙС ЛИСТ'!G6</f>
        <v>700</v>
      </c>
      <c r="F139" s="138">
        <f t="shared" si="45"/>
        <v>14.129500000000002</v>
      </c>
      <c r="G139" s="138">
        <f t="shared" si="46"/>
        <v>16.698499999999999</v>
      </c>
      <c r="H139" s="138">
        <f t="shared" si="47"/>
        <v>17.726099999999995</v>
      </c>
      <c r="I139" s="138">
        <f t="shared" si="48"/>
        <v>20.748000000000005</v>
      </c>
      <c r="J139" s="138">
        <f t="shared" si="49"/>
        <v>25.935000000000002</v>
      </c>
      <c r="K139" s="94"/>
      <c r="L139" s="45"/>
    </row>
    <row r="140" spans="1:12" s="26" customFormat="1" ht="79.5" customHeight="1">
      <c r="A140" s="45"/>
      <c r="B140" s="39" t="s">
        <v>146</v>
      </c>
      <c r="C140" s="27"/>
      <c r="D140" s="59" t="s">
        <v>439</v>
      </c>
      <c r="E140" s="42">
        <f>'ОБЩИЙ ПРАЙС ЛИСТ'!G240</f>
        <v>1800</v>
      </c>
      <c r="F140" s="138">
        <f t="shared" si="45"/>
        <v>36.332999999999998</v>
      </c>
      <c r="G140" s="138">
        <f t="shared" si="46"/>
        <v>42.939</v>
      </c>
      <c r="H140" s="138">
        <f t="shared" si="47"/>
        <v>45.581400000000002</v>
      </c>
      <c r="I140" s="138">
        <f t="shared" si="48"/>
        <v>53.352000000000004</v>
      </c>
      <c r="J140" s="138">
        <f t="shared" si="49"/>
        <v>66.69</v>
      </c>
      <c r="K140" s="94"/>
      <c r="L140" s="45"/>
    </row>
    <row r="141" spans="1:12" s="26" customFormat="1" ht="79.5" customHeight="1">
      <c r="A141" s="45"/>
      <c r="B141" s="39" t="s">
        <v>147</v>
      </c>
      <c r="C141" s="27"/>
      <c r="D141" s="59" t="s">
        <v>440</v>
      </c>
      <c r="E141" s="42">
        <f>'ОБЩИЙ ПРАЙС ЛИСТ'!G241</f>
        <v>1670</v>
      </c>
      <c r="F141" s="138">
        <f t="shared" si="45"/>
        <v>33.708950000000002</v>
      </c>
      <c r="G141" s="138">
        <f t="shared" si="46"/>
        <v>39.837850000000003</v>
      </c>
      <c r="H141" s="138">
        <f t="shared" si="47"/>
        <v>42.289409999999997</v>
      </c>
      <c r="I141" s="138">
        <f t="shared" si="48"/>
        <v>49.498800000000003</v>
      </c>
      <c r="J141" s="138">
        <f t="shared" si="49"/>
        <v>61.8735</v>
      </c>
      <c r="K141" s="94"/>
      <c r="L141" s="45"/>
    </row>
    <row r="142" spans="1:12" s="26" customFormat="1" ht="79.5" customHeight="1">
      <c r="A142" s="45"/>
      <c r="B142" s="39" t="s">
        <v>148</v>
      </c>
      <c r="C142" s="27"/>
      <c r="D142" s="59" t="s">
        <v>441</v>
      </c>
      <c r="E142" s="42">
        <f>'ОБЩИЙ ПРАЙС ЛИСТ'!G242</f>
        <v>1620</v>
      </c>
      <c r="F142" s="138">
        <f t="shared" si="45"/>
        <v>32.699700000000007</v>
      </c>
      <c r="G142" s="138">
        <f t="shared" si="46"/>
        <v>38.645099999999999</v>
      </c>
      <c r="H142" s="138">
        <f t="shared" si="47"/>
        <v>41.023259999999993</v>
      </c>
      <c r="I142" s="138">
        <f t="shared" si="48"/>
        <v>48.016800000000003</v>
      </c>
      <c r="J142" s="138">
        <f t="shared" si="49"/>
        <v>60.021000000000001</v>
      </c>
      <c r="K142" s="94"/>
      <c r="L142" s="45"/>
    </row>
    <row r="143" spans="1:12" s="26" customFormat="1" ht="79.5" customHeight="1">
      <c r="A143" s="45"/>
      <c r="B143" s="39" t="s">
        <v>149</v>
      </c>
      <c r="C143" s="27"/>
      <c r="D143" s="59" t="s">
        <v>442</v>
      </c>
      <c r="E143" s="42">
        <f>'ОБЩИЙ ПРАЙС ЛИСТ'!G243</f>
        <v>1270</v>
      </c>
      <c r="F143" s="138">
        <f t="shared" si="45"/>
        <v>25.63495</v>
      </c>
      <c r="G143" s="138">
        <f t="shared" si="46"/>
        <v>30.295850000000002</v>
      </c>
      <c r="H143" s="138">
        <f t="shared" si="47"/>
        <v>32.160209999999999</v>
      </c>
      <c r="I143" s="138">
        <f t="shared" si="48"/>
        <v>37.642800000000001</v>
      </c>
      <c r="J143" s="138">
        <f t="shared" si="49"/>
        <v>47.0535</v>
      </c>
      <c r="K143" s="94"/>
      <c r="L143" s="45"/>
    </row>
    <row r="144" spans="1:12" s="26" customFormat="1" ht="79.5" customHeight="1">
      <c r="A144" s="45"/>
      <c r="B144" s="39" t="s">
        <v>150</v>
      </c>
      <c r="C144" s="27"/>
      <c r="D144" s="59" t="s">
        <v>443</v>
      </c>
      <c r="E144" s="42">
        <f>'ОБЩИЙ ПРАЙС ЛИСТ'!G237</f>
        <v>1100</v>
      </c>
      <c r="F144" s="138">
        <f t="shared" si="45"/>
        <v>22.203499999999998</v>
      </c>
      <c r="G144" s="138">
        <f t="shared" si="46"/>
        <v>26.240500000000001</v>
      </c>
      <c r="H144" s="138">
        <f t="shared" si="47"/>
        <v>27.855299999999996</v>
      </c>
      <c r="I144" s="138">
        <f t="shared" si="48"/>
        <v>32.603999999999999</v>
      </c>
      <c r="J144" s="138">
        <f t="shared" si="49"/>
        <v>40.754999999999995</v>
      </c>
      <c r="K144" s="94"/>
      <c r="L144" s="45"/>
    </row>
    <row r="145" spans="1:12" s="26" customFormat="1" ht="79.5" customHeight="1">
      <c r="A145" s="45"/>
      <c r="B145" s="39" t="s">
        <v>151</v>
      </c>
      <c r="C145" s="27"/>
      <c r="D145" s="59" t="s">
        <v>444</v>
      </c>
      <c r="E145" s="42">
        <f>'ОБЩИЙ ПРАЙС ЛИСТ'!G236</f>
        <v>1100</v>
      </c>
      <c r="F145" s="138">
        <f t="shared" si="45"/>
        <v>22.203499999999998</v>
      </c>
      <c r="G145" s="138">
        <f t="shared" si="46"/>
        <v>26.240500000000001</v>
      </c>
      <c r="H145" s="138">
        <f t="shared" si="47"/>
        <v>27.855299999999996</v>
      </c>
      <c r="I145" s="138">
        <f t="shared" si="48"/>
        <v>32.603999999999999</v>
      </c>
      <c r="J145" s="138">
        <f t="shared" si="49"/>
        <v>40.754999999999995</v>
      </c>
      <c r="K145" s="94"/>
      <c r="L145" s="45"/>
    </row>
    <row r="146" spans="1:12" s="26" customFormat="1" ht="12.75" customHeight="1">
      <c r="A146" s="45"/>
      <c r="B146" s="148" t="s">
        <v>2830</v>
      </c>
      <c r="C146" s="148"/>
      <c r="D146" s="148"/>
      <c r="E146" s="148"/>
      <c r="F146" s="148"/>
      <c r="G146" s="148"/>
      <c r="H146" s="148"/>
      <c r="I146" s="148"/>
      <c r="J146" s="148"/>
      <c r="K146" s="148"/>
      <c r="L146" s="45"/>
    </row>
    <row r="147" spans="1:12" s="26" customFormat="1" ht="79.5" customHeight="1">
      <c r="A147" s="45"/>
      <c r="B147" s="39" t="s">
        <v>2144</v>
      </c>
      <c r="C147" s="27"/>
      <c r="D147" s="59" t="s">
        <v>2163</v>
      </c>
      <c r="E147" s="42">
        <f>'ОБЩИЙ ПРАЙС ЛИСТ'!G201</f>
        <v>2700</v>
      </c>
      <c r="F147" s="138">
        <f t="shared" ref="F147:F151" si="50">E147*0.55/100*$K$6</f>
        <v>54.499500000000005</v>
      </c>
      <c r="G147" s="138">
        <f t="shared" ref="G147:G151" si="51">E147*0.65/100*$K$6</f>
        <v>64.408500000000004</v>
      </c>
      <c r="H147" s="138">
        <f t="shared" ref="H147:H151" si="52">E147*0.69/100*$K$6</f>
        <v>68.372099999999989</v>
      </c>
      <c r="I147" s="138">
        <f t="shared" ref="I147:I151" si="53">J147*0.8</f>
        <v>80.028000000000006</v>
      </c>
      <c r="J147" s="138">
        <f t="shared" ref="J147:J151" si="54">E147*0.95/100*$J$6</f>
        <v>100.035</v>
      </c>
      <c r="K147" s="94"/>
      <c r="L147" s="45"/>
    </row>
    <row r="148" spans="1:12" s="26" customFormat="1" ht="79.5" customHeight="1">
      <c r="A148" s="45"/>
      <c r="B148" s="39" t="s">
        <v>2131</v>
      </c>
      <c r="C148" s="27"/>
      <c r="D148" s="59" t="s">
        <v>2164</v>
      </c>
      <c r="E148" s="42">
        <f>'ОБЩИЙ ПРАЙС ЛИСТ'!G202</f>
        <v>2700</v>
      </c>
      <c r="F148" s="138">
        <f t="shared" si="50"/>
        <v>54.499500000000005</v>
      </c>
      <c r="G148" s="138">
        <f t="shared" si="51"/>
        <v>64.408500000000004</v>
      </c>
      <c r="H148" s="138">
        <f t="shared" si="52"/>
        <v>68.372099999999989</v>
      </c>
      <c r="I148" s="138">
        <f t="shared" si="53"/>
        <v>80.028000000000006</v>
      </c>
      <c r="J148" s="138">
        <f t="shared" si="54"/>
        <v>100.035</v>
      </c>
      <c r="K148" s="94"/>
      <c r="L148" s="45"/>
    </row>
    <row r="149" spans="1:12" s="26" customFormat="1" ht="79.5" customHeight="1">
      <c r="A149" s="45"/>
      <c r="B149" s="39" t="s">
        <v>2132</v>
      </c>
      <c r="C149" s="27"/>
      <c r="D149" s="59" t="s">
        <v>2182</v>
      </c>
      <c r="E149" s="42">
        <f>'ОБЩИЙ ПРАЙС ЛИСТ'!G203</f>
        <v>930</v>
      </c>
      <c r="F149" s="138">
        <f t="shared" si="50"/>
        <v>18.77205</v>
      </c>
      <c r="G149" s="138">
        <f t="shared" si="51"/>
        <v>22.18515</v>
      </c>
      <c r="H149" s="138">
        <f t="shared" si="52"/>
        <v>23.550389999999997</v>
      </c>
      <c r="I149" s="138">
        <f t="shared" si="53"/>
        <v>27.565200000000004</v>
      </c>
      <c r="J149" s="138">
        <f t="shared" si="54"/>
        <v>34.456500000000005</v>
      </c>
      <c r="K149" s="94"/>
      <c r="L149" s="45"/>
    </row>
    <row r="150" spans="1:12" s="26" customFormat="1" ht="79.5" customHeight="1">
      <c r="A150" s="45"/>
      <c r="B150" s="39" t="s">
        <v>2133</v>
      </c>
      <c r="C150" s="27"/>
      <c r="D150" s="59" t="s">
        <v>2181</v>
      </c>
      <c r="E150" s="42">
        <f>'ОБЩИЙ ПРАЙС ЛИСТ'!G204</f>
        <v>720</v>
      </c>
      <c r="F150" s="138">
        <f t="shared" si="50"/>
        <v>14.533200000000001</v>
      </c>
      <c r="G150" s="138">
        <f t="shared" si="51"/>
        <v>17.175599999999999</v>
      </c>
      <c r="H150" s="138">
        <f t="shared" si="52"/>
        <v>18.232559999999999</v>
      </c>
      <c r="I150" s="138">
        <f t="shared" si="53"/>
        <v>21.340800000000002</v>
      </c>
      <c r="J150" s="138">
        <f t="shared" si="54"/>
        <v>26.675999999999998</v>
      </c>
      <c r="K150" s="94"/>
      <c r="L150" s="45"/>
    </row>
    <row r="151" spans="1:12" s="26" customFormat="1" ht="79.5" customHeight="1">
      <c r="A151" s="45"/>
      <c r="B151" s="39" t="s">
        <v>2134</v>
      </c>
      <c r="C151" s="27"/>
      <c r="D151" s="59" t="s">
        <v>2154</v>
      </c>
      <c r="E151" s="42">
        <f>'ОБЩИЙ ПРАЙС ЛИСТ'!G205</f>
        <v>280</v>
      </c>
      <c r="F151" s="138">
        <f t="shared" si="50"/>
        <v>5.6517999999999997</v>
      </c>
      <c r="G151" s="138">
        <f t="shared" si="51"/>
        <v>6.6794000000000002</v>
      </c>
      <c r="H151" s="138">
        <f t="shared" si="52"/>
        <v>7.0904400000000001</v>
      </c>
      <c r="I151" s="138">
        <f t="shared" si="53"/>
        <v>8.2992000000000008</v>
      </c>
      <c r="J151" s="138">
        <f t="shared" si="54"/>
        <v>10.374000000000001</v>
      </c>
      <c r="K151" s="94"/>
      <c r="L151" s="45"/>
    </row>
    <row r="152" spans="1:12" s="26" customFormat="1" ht="12.75" customHeight="1">
      <c r="A152" s="45"/>
      <c r="B152" s="148" t="s">
        <v>2831</v>
      </c>
      <c r="C152" s="148"/>
      <c r="D152" s="148"/>
      <c r="E152" s="148"/>
      <c r="F152" s="148"/>
      <c r="G152" s="148"/>
      <c r="H152" s="148"/>
      <c r="I152" s="148"/>
      <c r="J152" s="148"/>
      <c r="K152" s="148"/>
      <c r="L152" s="45"/>
    </row>
    <row r="153" spans="1:12" s="26" customFormat="1" ht="79.5" customHeight="1">
      <c r="A153" s="45"/>
      <c r="B153" s="39" t="s">
        <v>639</v>
      </c>
      <c r="C153" s="27"/>
      <c r="D153" s="59" t="s">
        <v>640</v>
      </c>
      <c r="E153" s="42">
        <f>'ОБЩИЙ ПРАЙС ЛИСТ'!G135</f>
        <v>5630</v>
      </c>
      <c r="F153" s="138">
        <f t="shared" ref="F153:F186" si="55">E153*0.55/100*$K$6</f>
        <v>113.64155000000001</v>
      </c>
      <c r="G153" s="138">
        <f t="shared" ref="G153:G186" si="56">E153*0.65/100*$K$6</f>
        <v>134.30365</v>
      </c>
      <c r="H153" s="138">
        <f t="shared" ref="H153:H186" si="57">E153*0.69/100*$K$6</f>
        <v>142.56849</v>
      </c>
      <c r="I153" s="138">
        <f t="shared" ref="I153:I186" si="58">J153*0.8</f>
        <v>166.8732</v>
      </c>
      <c r="J153" s="138">
        <f t="shared" ref="J153:J186" si="59">E153*0.95/100*$J$6</f>
        <v>208.5915</v>
      </c>
      <c r="K153" s="94"/>
      <c r="L153" s="45"/>
    </row>
    <row r="154" spans="1:12" s="26" customFormat="1" ht="79.5" customHeight="1">
      <c r="A154" s="45"/>
      <c r="B154" s="39" t="s">
        <v>3019</v>
      </c>
      <c r="C154" s="27"/>
      <c r="D154" s="59" t="s">
        <v>3022</v>
      </c>
      <c r="E154" s="42">
        <f>'ОБЩИЙ ПРАЙС ЛИСТ'!G149</f>
        <v>1990</v>
      </c>
      <c r="F154" s="138">
        <f t="shared" si="55"/>
        <v>40.168149999999997</v>
      </c>
      <c r="G154" s="138">
        <f t="shared" si="56"/>
        <v>47.471450000000004</v>
      </c>
      <c r="H154" s="138">
        <f t="shared" si="57"/>
        <v>50.392769999999999</v>
      </c>
      <c r="I154" s="138">
        <f t="shared" si="58"/>
        <v>58.983600000000003</v>
      </c>
      <c r="J154" s="138">
        <f t="shared" si="59"/>
        <v>73.729500000000002</v>
      </c>
      <c r="K154" s="94"/>
      <c r="L154" s="45"/>
    </row>
    <row r="155" spans="1:12" s="26" customFormat="1" ht="79.5" customHeight="1">
      <c r="A155" s="45"/>
      <c r="B155" s="56" t="s">
        <v>135</v>
      </c>
      <c r="C155" s="27"/>
      <c r="D155" s="59" t="s">
        <v>422</v>
      </c>
      <c r="E155" s="42">
        <f>'ОБЩИЙ ПРАЙС ЛИСТ'!G150</f>
        <v>3170</v>
      </c>
      <c r="F155" s="138">
        <f t="shared" si="55"/>
        <v>63.986450000000005</v>
      </c>
      <c r="G155" s="138">
        <f t="shared" si="56"/>
        <v>75.620350000000002</v>
      </c>
      <c r="H155" s="138">
        <f t="shared" si="57"/>
        <v>80.273909999999987</v>
      </c>
      <c r="I155" s="138">
        <f t="shared" si="58"/>
        <v>93.958799999999997</v>
      </c>
      <c r="J155" s="138">
        <f t="shared" si="59"/>
        <v>117.4485</v>
      </c>
      <c r="K155" s="94"/>
      <c r="L155" s="45"/>
    </row>
    <row r="156" spans="1:12" s="26" customFormat="1" ht="79.5" customHeight="1">
      <c r="A156" s="45"/>
      <c r="B156" s="56" t="s">
        <v>136</v>
      </c>
      <c r="C156" s="27"/>
      <c r="D156" s="59" t="s">
        <v>423</v>
      </c>
      <c r="E156" s="131">
        <f>'ОБЩИЙ ПРАЙС ЛИСТ'!G151</f>
        <v>3850</v>
      </c>
      <c r="F156" s="138">
        <f t="shared" si="55"/>
        <v>77.712249999999997</v>
      </c>
      <c r="G156" s="138">
        <f t="shared" si="56"/>
        <v>91.84174999999999</v>
      </c>
      <c r="H156" s="138">
        <f t="shared" si="57"/>
        <v>97.493549999999999</v>
      </c>
      <c r="I156" s="138">
        <f t="shared" si="58"/>
        <v>114.11400000000002</v>
      </c>
      <c r="J156" s="138">
        <f t="shared" si="59"/>
        <v>142.64250000000001</v>
      </c>
      <c r="K156" s="94"/>
      <c r="L156" s="45"/>
    </row>
    <row r="157" spans="1:12" s="26" customFormat="1" ht="79.5" customHeight="1">
      <c r="A157" s="45"/>
      <c r="B157" s="56" t="s">
        <v>137</v>
      </c>
      <c r="C157" s="27"/>
      <c r="D157" s="59" t="s">
        <v>424</v>
      </c>
      <c r="E157" s="42">
        <f>'ОБЩИЙ ПРАЙС ЛИСТ'!G152</f>
        <v>8740</v>
      </c>
      <c r="F157" s="138">
        <f t="shared" si="55"/>
        <v>176.4169</v>
      </c>
      <c r="G157" s="138">
        <f t="shared" si="56"/>
        <v>208.49270000000001</v>
      </c>
      <c r="H157" s="138">
        <f t="shared" si="57"/>
        <v>221.32301999999999</v>
      </c>
      <c r="I157" s="138">
        <f t="shared" si="58"/>
        <v>259.05360000000002</v>
      </c>
      <c r="J157" s="138">
        <f t="shared" si="59"/>
        <v>323.81700000000001</v>
      </c>
      <c r="K157" s="94"/>
      <c r="L157" s="45"/>
    </row>
    <row r="158" spans="1:12" s="26" customFormat="1" ht="79.5" customHeight="1">
      <c r="A158" s="45"/>
      <c r="B158" s="39" t="s">
        <v>2771</v>
      </c>
      <c r="C158" s="27"/>
      <c r="D158" s="59" t="s">
        <v>2772</v>
      </c>
      <c r="E158" s="42">
        <f>'ОБЩИЙ ПРАЙС ЛИСТ'!G153</f>
        <v>3390</v>
      </c>
      <c r="F158" s="138">
        <f t="shared" si="55"/>
        <v>68.427150000000012</v>
      </c>
      <c r="G158" s="138">
        <f t="shared" si="56"/>
        <v>80.868449999999996</v>
      </c>
      <c r="H158" s="138">
        <f t="shared" si="57"/>
        <v>85.844969999999989</v>
      </c>
      <c r="I158" s="138">
        <f t="shared" si="58"/>
        <v>100.4796</v>
      </c>
      <c r="J158" s="138">
        <f t="shared" si="59"/>
        <v>125.59949999999999</v>
      </c>
      <c r="K158" s="94"/>
      <c r="L158" s="45"/>
    </row>
    <row r="159" spans="1:12" s="26" customFormat="1" ht="79.5" customHeight="1">
      <c r="A159" s="45"/>
      <c r="B159" s="39" t="s">
        <v>2773</v>
      </c>
      <c r="C159" s="27"/>
      <c r="D159" s="59" t="s">
        <v>2774</v>
      </c>
      <c r="E159" s="131">
        <f>'ОБЩИЙ ПРАЙС ЛИСТ'!G154</f>
        <v>4250</v>
      </c>
      <c r="F159" s="138">
        <f t="shared" si="55"/>
        <v>85.786249999999995</v>
      </c>
      <c r="G159" s="138">
        <f t="shared" si="56"/>
        <v>101.38374999999999</v>
      </c>
      <c r="H159" s="138">
        <f t="shared" si="57"/>
        <v>107.62275</v>
      </c>
      <c r="I159" s="138">
        <f t="shared" si="58"/>
        <v>125.97000000000001</v>
      </c>
      <c r="J159" s="138">
        <f t="shared" si="59"/>
        <v>157.46250000000001</v>
      </c>
      <c r="K159" s="94"/>
      <c r="L159" s="45"/>
    </row>
    <row r="160" spans="1:12" s="26" customFormat="1" ht="79.5" customHeight="1">
      <c r="A160" s="45"/>
      <c r="B160" s="39" t="s">
        <v>2775</v>
      </c>
      <c r="C160" s="27"/>
      <c r="D160" s="59" t="s">
        <v>2776</v>
      </c>
      <c r="E160" s="42">
        <f>'ОБЩИЙ ПРАЙС ЛИСТ'!G155</f>
        <v>9060</v>
      </c>
      <c r="F160" s="138">
        <f t="shared" si="55"/>
        <v>182.87609999999998</v>
      </c>
      <c r="G160" s="138">
        <f t="shared" si="56"/>
        <v>216.12629999999999</v>
      </c>
      <c r="H160" s="138">
        <f t="shared" si="57"/>
        <v>229.42637999999997</v>
      </c>
      <c r="I160" s="138">
        <f t="shared" si="58"/>
        <v>268.53839999999997</v>
      </c>
      <c r="J160" s="138">
        <f t="shared" si="59"/>
        <v>335.67299999999994</v>
      </c>
      <c r="K160" s="94"/>
      <c r="L160" s="45"/>
    </row>
    <row r="161" spans="1:12" s="26" customFormat="1" ht="79.5" customHeight="1">
      <c r="A161" s="45"/>
      <c r="B161" s="39" t="s">
        <v>585</v>
      </c>
      <c r="C161" s="27"/>
      <c r="D161" s="59" t="s">
        <v>433</v>
      </c>
      <c r="E161" s="42">
        <f>'ОБЩИЙ ПРАЙС ЛИСТ'!G156</f>
        <v>5550</v>
      </c>
      <c r="F161" s="138">
        <f t="shared" si="55"/>
        <v>112.02675000000002</v>
      </c>
      <c r="G161" s="138">
        <f t="shared" si="56"/>
        <v>132.39525</v>
      </c>
      <c r="H161" s="138">
        <f t="shared" si="57"/>
        <v>140.54264999999998</v>
      </c>
      <c r="I161" s="138">
        <f t="shared" si="58"/>
        <v>164.50200000000001</v>
      </c>
      <c r="J161" s="138">
        <f t="shared" si="59"/>
        <v>205.6275</v>
      </c>
      <c r="K161" s="94"/>
      <c r="L161" s="45"/>
    </row>
    <row r="162" spans="1:12" s="26" customFormat="1" ht="79.5" customHeight="1">
      <c r="A162" s="45"/>
      <c r="B162" s="39" t="s">
        <v>586</v>
      </c>
      <c r="C162" s="27"/>
      <c r="D162" s="59" t="s">
        <v>434</v>
      </c>
      <c r="E162" s="42">
        <f>'ОБЩИЙ ПРАЙС ЛИСТ'!G164</f>
        <v>6080</v>
      </c>
      <c r="F162" s="138">
        <f t="shared" si="55"/>
        <v>122.72480000000002</v>
      </c>
      <c r="G162" s="138">
        <f t="shared" si="56"/>
        <v>145.0384</v>
      </c>
      <c r="H162" s="138">
        <f t="shared" si="57"/>
        <v>153.96383999999998</v>
      </c>
      <c r="I162" s="138">
        <f t="shared" si="58"/>
        <v>180.21119999999999</v>
      </c>
      <c r="J162" s="138">
        <f t="shared" si="59"/>
        <v>225.26399999999998</v>
      </c>
      <c r="K162" s="94"/>
      <c r="L162" s="45"/>
    </row>
    <row r="163" spans="1:12" s="26" customFormat="1" ht="79.5" customHeight="1">
      <c r="A163" s="45"/>
      <c r="B163" s="39" t="s">
        <v>594</v>
      </c>
      <c r="C163" s="27"/>
      <c r="D163" s="59" t="s">
        <v>600</v>
      </c>
      <c r="E163" s="42">
        <f>'ОБЩИЙ ПРАЙС ЛИСТ'!G167</f>
        <v>8740</v>
      </c>
      <c r="F163" s="138">
        <f t="shared" si="55"/>
        <v>176.4169</v>
      </c>
      <c r="G163" s="138">
        <f t="shared" si="56"/>
        <v>208.49270000000001</v>
      </c>
      <c r="H163" s="138">
        <f t="shared" si="57"/>
        <v>221.32301999999999</v>
      </c>
      <c r="I163" s="138">
        <f t="shared" si="58"/>
        <v>259.05360000000002</v>
      </c>
      <c r="J163" s="138">
        <f t="shared" si="59"/>
        <v>323.81700000000001</v>
      </c>
      <c r="K163" s="94"/>
      <c r="L163" s="45"/>
    </row>
    <row r="164" spans="1:12" s="26" customFormat="1" ht="79.5" customHeight="1">
      <c r="A164" s="45"/>
      <c r="B164" s="39" t="s">
        <v>595</v>
      </c>
      <c r="C164" s="27"/>
      <c r="D164" s="59" t="s">
        <v>601</v>
      </c>
      <c r="E164" s="42">
        <f>'ОБЩИЙ ПРАЙС ЛИСТ'!G168</f>
        <v>10470</v>
      </c>
      <c r="F164" s="138">
        <f t="shared" si="55"/>
        <v>211.33695000000003</v>
      </c>
      <c r="G164" s="138">
        <f t="shared" si="56"/>
        <v>249.76185000000001</v>
      </c>
      <c r="H164" s="138">
        <f t="shared" si="57"/>
        <v>265.13180999999997</v>
      </c>
      <c r="I164" s="138">
        <f t="shared" si="58"/>
        <v>310.33080000000001</v>
      </c>
      <c r="J164" s="138">
        <f t="shared" si="59"/>
        <v>387.9135</v>
      </c>
      <c r="K164" s="94"/>
      <c r="L164" s="45"/>
    </row>
    <row r="165" spans="1:12" s="26" customFormat="1" ht="79.5" customHeight="1">
      <c r="A165" s="45"/>
      <c r="B165" s="39" t="s">
        <v>3023</v>
      </c>
      <c r="C165" s="27"/>
      <c r="D165" s="59" t="s">
        <v>3030</v>
      </c>
      <c r="E165" s="42">
        <f>'ОБЩИЙ ПРАЙС ЛИСТ'!G169</f>
        <v>5950</v>
      </c>
      <c r="F165" s="138">
        <f t="shared" si="55"/>
        <v>120.10075000000001</v>
      </c>
      <c r="G165" s="138">
        <f t="shared" si="56"/>
        <v>141.93724999999998</v>
      </c>
      <c r="H165" s="138">
        <f t="shared" si="57"/>
        <v>150.67185000000001</v>
      </c>
      <c r="I165" s="138">
        <f t="shared" si="58"/>
        <v>176.358</v>
      </c>
      <c r="J165" s="138">
        <f t="shared" si="59"/>
        <v>220.44749999999999</v>
      </c>
      <c r="K165" s="94"/>
      <c r="L165" s="45"/>
    </row>
    <row r="166" spans="1:12" s="26" customFormat="1" ht="79.5" customHeight="1">
      <c r="A166" s="45"/>
      <c r="B166" s="39" t="s">
        <v>3024</v>
      </c>
      <c r="C166" s="27"/>
      <c r="D166" s="59" t="s">
        <v>3029</v>
      </c>
      <c r="E166" s="42">
        <f>'ОБЩИЙ ПРАЙС ЛИСТ'!G170</f>
        <v>7800</v>
      </c>
      <c r="F166" s="138">
        <f t="shared" si="55"/>
        <v>157.44299999999998</v>
      </c>
      <c r="G166" s="138">
        <f t="shared" si="56"/>
        <v>186.06900000000002</v>
      </c>
      <c r="H166" s="138">
        <f t="shared" si="57"/>
        <v>197.51939999999999</v>
      </c>
      <c r="I166" s="138">
        <f t="shared" si="58"/>
        <v>231.19199999999998</v>
      </c>
      <c r="J166" s="138">
        <f t="shared" si="59"/>
        <v>288.98999999999995</v>
      </c>
      <c r="K166" s="94"/>
      <c r="L166" s="45"/>
    </row>
    <row r="167" spans="1:12" s="26" customFormat="1" ht="79.5" customHeight="1">
      <c r="A167" s="45"/>
      <c r="B167" s="39" t="s">
        <v>3096</v>
      </c>
      <c r="C167" s="27"/>
      <c r="D167" s="59" t="s">
        <v>3100</v>
      </c>
      <c r="E167" s="129">
        <f>'ОБЩИЙ ПРАЙС ЛИСТ'!G171</f>
        <v>14400</v>
      </c>
      <c r="F167" s="138">
        <f t="shared" si="55"/>
        <v>290.66399999999999</v>
      </c>
      <c r="G167" s="138">
        <f t="shared" si="56"/>
        <v>343.512</v>
      </c>
      <c r="H167" s="138">
        <f t="shared" si="57"/>
        <v>364.65120000000002</v>
      </c>
      <c r="I167" s="138">
        <f t="shared" si="58"/>
        <v>426.81600000000003</v>
      </c>
      <c r="J167" s="138">
        <f t="shared" si="59"/>
        <v>533.52</v>
      </c>
      <c r="K167" s="94"/>
      <c r="L167" s="45"/>
    </row>
    <row r="168" spans="1:12" s="26" customFormat="1" ht="79.5" customHeight="1">
      <c r="A168" s="45"/>
      <c r="B168" s="56" t="s">
        <v>138</v>
      </c>
      <c r="C168" s="27"/>
      <c r="D168" s="59" t="s">
        <v>425</v>
      </c>
      <c r="E168" s="42">
        <f>'ОБЩИЙ ПРАЙС ЛИСТ'!G136</f>
        <v>920</v>
      </c>
      <c r="F168" s="138">
        <f t="shared" si="55"/>
        <v>18.5702</v>
      </c>
      <c r="G168" s="138">
        <f t="shared" si="56"/>
        <v>21.9466</v>
      </c>
      <c r="H168" s="138">
        <f t="shared" si="57"/>
        <v>23.297159999999998</v>
      </c>
      <c r="I168" s="138">
        <f t="shared" si="58"/>
        <v>27.268799999999999</v>
      </c>
      <c r="J168" s="138">
        <f t="shared" si="59"/>
        <v>34.085999999999999</v>
      </c>
      <c r="K168" s="94"/>
      <c r="L168" s="45"/>
    </row>
    <row r="169" spans="1:12" s="26" customFormat="1" ht="79.5" customHeight="1">
      <c r="A169" s="45"/>
      <c r="B169" s="56" t="s">
        <v>139</v>
      </c>
      <c r="C169" s="27"/>
      <c r="D169" s="59" t="s">
        <v>426</v>
      </c>
      <c r="E169" s="131">
        <f>'ОБЩИЙ ПРАЙС ЛИСТ'!G137</f>
        <v>950</v>
      </c>
      <c r="F169" s="138">
        <f t="shared" si="55"/>
        <v>19.175749999999997</v>
      </c>
      <c r="G169" s="138">
        <f t="shared" si="56"/>
        <v>22.66225</v>
      </c>
      <c r="H169" s="138">
        <f t="shared" si="57"/>
        <v>24.056849999999997</v>
      </c>
      <c r="I169" s="138">
        <f t="shared" si="58"/>
        <v>28.158000000000001</v>
      </c>
      <c r="J169" s="138">
        <f t="shared" si="59"/>
        <v>35.197499999999998</v>
      </c>
      <c r="K169" s="94"/>
      <c r="L169" s="45"/>
    </row>
    <row r="170" spans="1:12" s="26" customFormat="1" ht="79.5" customHeight="1">
      <c r="A170" s="45"/>
      <c r="B170" s="56" t="s">
        <v>140</v>
      </c>
      <c r="C170" s="27"/>
      <c r="D170" s="59" t="s">
        <v>427</v>
      </c>
      <c r="E170" s="42">
        <f>'ОБЩИЙ ПРАЙС ЛИСТ'!G138</f>
        <v>2800</v>
      </c>
      <c r="F170" s="138">
        <f t="shared" si="55"/>
        <v>56.518000000000008</v>
      </c>
      <c r="G170" s="138">
        <f t="shared" si="56"/>
        <v>66.793999999999997</v>
      </c>
      <c r="H170" s="138">
        <f t="shared" si="57"/>
        <v>70.904399999999981</v>
      </c>
      <c r="I170" s="138">
        <f t="shared" si="58"/>
        <v>82.992000000000019</v>
      </c>
      <c r="J170" s="138">
        <f t="shared" si="59"/>
        <v>103.74000000000001</v>
      </c>
      <c r="K170" s="94"/>
      <c r="L170" s="45"/>
    </row>
    <row r="171" spans="1:12" s="26" customFormat="1" ht="79.5" customHeight="1">
      <c r="A171" s="45"/>
      <c r="B171" s="39" t="s">
        <v>2784</v>
      </c>
      <c r="C171" s="27"/>
      <c r="D171" s="59" t="s">
        <v>2792</v>
      </c>
      <c r="E171" s="42">
        <f>'ОБЩИЙ ПРАЙС ЛИСТ'!G139</f>
        <v>990</v>
      </c>
      <c r="F171" s="138">
        <f t="shared" si="55"/>
        <v>19.983150000000002</v>
      </c>
      <c r="G171" s="138">
        <f t="shared" si="56"/>
        <v>23.616449999999997</v>
      </c>
      <c r="H171" s="138">
        <f t="shared" si="57"/>
        <v>25.069769999999998</v>
      </c>
      <c r="I171" s="138">
        <f t="shared" si="58"/>
        <v>29.343599999999999</v>
      </c>
      <c r="J171" s="138">
        <f t="shared" si="59"/>
        <v>36.679499999999997</v>
      </c>
      <c r="K171" s="94"/>
      <c r="L171" s="45"/>
    </row>
    <row r="172" spans="1:12" s="26" customFormat="1" ht="79.5" customHeight="1">
      <c r="A172" s="45"/>
      <c r="B172" s="39" t="s">
        <v>2787</v>
      </c>
      <c r="C172" s="27"/>
      <c r="D172" s="59" t="s">
        <v>2793</v>
      </c>
      <c r="E172" s="131">
        <f>'ОБЩИЙ ПРАЙС ЛИСТ'!G140</f>
        <v>1050</v>
      </c>
      <c r="F172" s="138">
        <f t="shared" si="55"/>
        <v>21.19425</v>
      </c>
      <c r="G172" s="138">
        <f t="shared" si="56"/>
        <v>25.047750000000001</v>
      </c>
      <c r="H172" s="138">
        <f t="shared" si="57"/>
        <v>26.58915</v>
      </c>
      <c r="I172" s="138">
        <f t="shared" si="58"/>
        <v>31.122</v>
      </c>
      <c r="J172" s="138">
        <f t="shared" si="59"/>
        <v>38.902499999999996</v>
      </c>
      <c r="K172" s="94"/>
      <c r="L172" s="45"/>
    </row>
    <row r="173" spans="1:12" s="26" customFormat="1" ht="79.5" customHeight="1">
      <c r="A173" s="45"/>
      <c r="B173" s="39" t="s">
        <v>2790</v>
      </c>
      <c r="C173" s="27"/>
      <c r="D173" s="59" t="s">
        <v>2794</v>
      </c>
      <c r="E173" s="42">
        <f>'ОБЩИЙ ПРАЙС ЛИСТ'!G141</f>
        <v>2190</v>
      </c>
      <c r="F173" s="138">
        <f t="shared" si="55"/>
        <v>44.205149999999996</v>
      </c>
      <c r="G173" s="138">
        <f t="shared" si="56"/>
        <v>52.242449999999998</v>
      </c>
      <c r="H173" s="138">
        <f t="shared" si="57"/>
        <v>55.457369999999997</v>
      </c>
      <c r="I173" s="138">
        <f t="shared" si="58"/>
        <v>64.911600000000007</v>
      </c>
      <c r="J173" s="138">
        <f t="shared" si="59"/>
        <v>81.139499999999998</v>
      </c>
      <c r="K173" s="94"/>
      <c r="L173" s="45"/>
    </row>
    <row r="174" spans="1:12" s="26" customFormat="1" ht="79.5" customHeight="1">
      <c r="A174" s="45"/>
      <c r="B174" s="56" t="s">
        <v>596</v>
      </c>
      <c r="C174" s="27"/>
      <c r="D174" s="59" t="s">
        <v>598</v>
      </c>
      <c r="E174" s="42">
        <f>'ОБЩИЙ ПРАЙС ЛИСТ'!G142</f>
        <v>1740</v>
      </c>
      <c r="F174" s="138">
        <f t="shared" si="55"/>
        <v>35.121900000000004</v>
      </c>
      <c r="G174" s="138">
        <f t="shared" si="56"/>
        <v>41.5077</v>
      </c>
      <c r="H174" s="138">
        <f t="shared" si="57"/>
        <v>44.062019999999997</v>
      </c>
      <c r="I174" s="138">
        <f t="shared" si="58"/>
        <v>51.573599999999999</v>
      </c>
      <c r="J174" s="138">
        <f t="shared" si="59"/>
        <v>64.466999999999999</v>
      </c>
      <c r="K174" s="94"/>
      <c r="L174" s="45"/>
    </row>
    <row r="175" spans="1:12" s="26" customFormat="1" ht="79.5" customHeight="1">
      <c r="A175" s="45"/>
      <c r="B175" s="56" t="s">
        <v>597</v>
      </c>
      <c r="C175" s="27"/>
      <c r="D175" s="59" t="s">
        <v>599</v>
      </c>
      <c r="E175" s="42">
        <f>'ОБЩИЙ ПРАЙС ЛИСТ'!G143</f>
        <v>2080</v>
      </c>
      <c r="F175" s="138">
        <f t="shared" si="55"/>
        <v>41.9848</v>
      </c>
      <c r="G175" s="138">
        <f t="shared" si="56"/>
        <v>49.618399999999994</v>
      </c>
      <c r="H175" s="138">
        <f t="shared" si="57"/>
        <v>52.671839999999996</v>
      </c>
      <c r="I175" s="138">
        <f t="shared" si="58"/>
        <v>61.65120000000001</v>
      </c>
      <c r="J175" s="138">
        <f t="shared" si="59"/>
        <v>77.064000000000007</v>
      </c>
      <c r="K175" s="94"/>
      <c r="L175" s="45"/>
    </row>
    <row r="176" spans="1:12" s="26" customFormat="1" ht="79.5" customHeight="1">
      <c r="A176" s="45"/>
      <c r="B176" s="39" t="s">
        <v>3031</v>
      </c>
      <c r="C176" s="27"/>
      <c r="D176" s="59" t="s">
        <v>3037</v>
      </c>
      <c r="E176" s="42">
        <f>'ОБЩИЙ ПРАЙС ЛИСТ'!G144</f>
        <v>1980</v>
      </c>
      <c r="F176" s="138">
        <f t="shared" si="55"/>
        <v>39.966300000000004</v>
      </c>
      <c r="G176" s="138">
        <f t="shared" si="56"/>
        <v>47.232899999999994</v>
      </c>
      <c r="H176" s="138">
        <f t="shared" si="57"/>
        <v>50.139539999999997</v>
      </c>
      <c r="I176" s="138">
        <f t="shared" si="58"/>
        <v>58.687199999999997</v>
      </c>
      <c r="J176" s="138">
        <f t="shared" si="59"/>
        <v>73.358999999999995</v>
      </c>
      <c r="K176" s="94"/>
      <c r="L176" s="45"/>
    </row>
    <row r="177" spans="1:12" s="26" customFormat="1" ht="79.5" customHeight="1">
      <c r="A177" s="45"/>
      <c r="B177" s="39" t="s">
        <v>3032</v>
      </c>
      <c r="C177" s="27"/>
      <c r="D177" s="59" t="s">
        <v>3038</v>
      </c>
      <c r="E177" s="131">
        <f>'ОБЩИЙ ПРАЙС ЛИСТ'!G145</f>
        <v>2100</v>
      </c>
      <c r="F177" s="138">
        <f t="shared" si="55"/>
        <v>42.388500000000001</v>
      </c>
      <c r="G177" s="138">
        <f t="shared" si="56"/>
        <v>50.095500000000001</v>
      </c>
      <c r="H177" s="138">
        <f t="shared" si="57"/>
        <v>53.1783</v>
      </c>
      <c r="I177" s="138">
        <f t="shared" si="58"/>
        <v>62.244</v>
      </c>
      <c r="J177" s="138">
        <f t="shared" si="59"/>
        <v>77.804999999999993</v>
      </c>
      <c r="K177" s="94"/>
      <c r="L177" s="45"/>
    </row>
    <row r="178" spans="1:12" s="26" customFormat="1" ht="79.5" customHeight="1">
      <c r="A178" s="45"/>
      <c r="B178" s="39" t="s">
        <v>3095</v>
      </c>
      <c r="C178" s="27"/>
      <c r="D178" s="59" t="s">
        <v>3103</v>
      </c>
      <c r="E178" s="129">
        <f>'ОБЩИЙ ПРАЙС ЛИСТ'!G146</f>
        <v>4380</v>
      </c>
      <c r="F178" s="138">
        <f t="shared" si="55"/>
        <v>88.410299999999992</v>
      </c>
      <c r="G178" s="138">
        <f t="shared" si="56"/>
        <v>104.4849</v>
      </c>
      <c r="H178" s="138">
        <f t="shared" si="57"/>
        <v>110.91473999999999</v>
      </c>
      <c r="I178" s="138">
        <f t="shared" si="58"/>
        <v>129.82320000000001</v>
      </c>
      <c r="J178" s="138">
        <f t="shared" si="59"/>
        <v>162.279</v>
      </c>
      <c r="K178" s="94"/>
      <c r="L178" s="45"/>
    </row>
    <row r="179" spans="1:12" s="26" customFormat="1" ht="79.5" customHeight="1">
      <c r="A179" s="45"/>
      <c r="B179" s="39" t="s">
        <v>141</v>
      </c>
      <c r="C179" s="57"/>
      <c r="D179" s="59" t="s">
        <v>428</v>
      </c>
      <c r="E179" s="42">
        <f>'ОБЩИЙ ПРАЙС ЛИСТ'!G210</f>
        <v>2150</v>
      </c>
      <c r="F179" s="138">
        <f t="shared" si="55"/>
        <v>43.397749999999995</v>
      </c>
      <c r="G179" s="138">
        <f t="shared" si="56"/>
        <v>51.288249999999998</v>
      </c>
      <c r="H179" s="138">
        <f t="shared" si="57"/>
        <v>54.444449999999989</v>
      </c>
      <c r="I179" s="138">
        <f t="shared" si="58"/>
        <v>63.725999999999999</v>
      </c>
      <c r="J179" s="138">
        <f t="shared" si="59"/>
        <v>79.657499999999999</v>
      </c>
      <c r="K179" s="94"/>
      <c r="L179" s="45"/>
    </row>
    <row r="180" spans="1:12" s="26" customFormat="1" ht="79.5" customHeight="1">
      <c r="A180" s="45"/>
      <c r="B180" s="39" t="s">
        <v>142</v>
      </c>
      <c r="C180" s="57"/>
      <c r="D180" s="59" t="s">
        <v>429</v>
      </c>
      <c r="E180" s="42">
        <f>'ОБЩИЙ ПРАЙС ЛИСТ'!G211</f>
        <v>2570</v>
      </c>
      <c r="F180" s="138">
        <f t="shared" si="55"/>
        <v>51.875450000000008</v>
      </c>
      <c r="G180" s="138">
        <f t="shared" si="56"/>
        <v>61.307349999999992</v>
      </c>
      <c r="H180" s="138">
        <f t="shared" si="57"/>
        <v>65.080110000000005</v>
      </c>
      <c r="I180" s="138">
        <f t="shared" si="58"/>
        <v>76.174799999999991</v>
      </c>
      <c r="J180" s="138">
        <f t="shared" si="59"/>
        <v>95.218499999999992</v>
      </c>
      <c r="K180" s="94"/>
      <c r="L180" s="45"/>
    </row>
    <row r="181" spans="1:12" s="26" customFormat="1" ht="79.5" customHeight="1">
      <c r="A181" s="45"/>
      <c r="B181" s="39" t="s">
        <v>143</v>
      </c>
      <c r="C181" s="57"/>
      <c r="D181" s="59" t="s">
        <v>430</v>
      </c>
      <c r="E181" s="42">
        <f>'ОБЩИЙ ПРАЙС ЛИСТ'!G212</f>
        <v>5340</v>
      </c>
      <c r="F181" s="138">
        <f t="shared" si="55"/>
        <v>107.78790000000001</v>
      </c>
      <c r="G181" s="138">
        <f t="shared" si="56"/>
        <v>127.3857</v>
      </c>
      <c r="H181" s="138">
        <f t="shared" si="57"/>
        <v>135.22481999999999</v>
      </c>
      <c r="I181" s="138">
        <f t="shared" si="58"/>
        <v>158.27760000000001</v>
      </c>
      <c r="J181" s="138">
        <f t="shared" si="59"/>
        <v>197.84699999999998</v>
      </c>
      <c r="K181" s="94"/>
      <c r="L181" s="45"/>
    </row>
    <row r="182" spans="1:12" s="26" customFormat="1" ht="79.5" customHeight="1">
      <c r="A182" s="45"/>
      <c r="B182" s="39" t="s">
        <v>3097</v>
      </c>
      <c r="C182" s="57"/>
      <c r="D182" s="59" t="s">
        <v>3106</v>
      </c>
      <c r="E182" s="129">
        <f>'ОБЩИЙ ПРАЙС ЛИСТ'!G213</f>
        <v>1145</v>
      </c>
      <c r="F182" s="138">
        <f t="shared" si="55"/>
        <v>23.111825</v>
      </c>
      <c r="G182" s="138">
        <f t="shared" si="56"/>
        <v>27.313974999999999</v>
      </c>
      <c r="H182" s="138">
        <f t="shared" si="57"/>
        <v>28.994834999999995</v>
      </c>
      <c r="I182" s="138">
        <f t="shared" si="58"/>
        <v>33.937800000000003</v>
      </c>
      <c r="J182" s="138">
        <f t="shared" si="59"/>
        <v>42.422249999999998</v>
      </c>
      <c r="K182" s="94"/>
      <c r="L182" s="45"/>
    </row>
    <row r="183" spans="1:12" s="26" customFormat="1" ht="79.5" customHeight="1">
      <c r="A183" s="45"/>
      <c r="B183" s="39" t="s">
        <v>3098</v>
      </c>
      <c r="C183" s="57"/>
      <c r="D183" s="59" t="s">
        <v>3107</v>
      </c>
      <c r="E183" s="129">
        <f>'ОБЩИЙ ПРАЙС ЛИСТ'!G214</f>
        <v>1245</v>
      </c>
      <c r="F183" s="138">
        <f t="shared" si="55"/>
        <v>25.130324999999999</v>
      </c>
      <c r="G183" s="138">
        <f t="shared" si="56"/>
        <v>29.699474999999996</v>
      </c>
      <c r="H183" s="138">
        <f t="shared" si="57"/>
        <v>31.527134999999994</v>
      </c>
      <c r="I183" s="138">
        <f t="shared" si="58"/>
        <v>36.901800000000001</v>
      </c>
      <c r="J183" s="138">
        <f t="shared" si="59"/>
        <v>46.127250000000004</v>
      </c>
      <c r="K183" s="94"/>
      <c r="L183" s="45"/>
    </row>
    <row r="184" spans="1:12" s="26" customFormat="1" ht="79.5" customHeight="1">
      <c r="A184" s="45"/>
      <c r="B184" s="39" t="s">
        <v>3099</v>
      </c>
      <c r="C184" s="57"/>
      <c r="D184" s="59" t="s">
        <v>3108</v>
      </c>
      <c r="E184" s="129">
        <f>'ОБЩИЙ ПРАЙС ЛИСТ'!G215</f>
        <v>2080</v>
      </c>
      <c r="F184" s="138">
        <f t="shared" si="55"/>
        <v>41.9848</v>
      </c>
      <c r="G184" s="138">
        <f t="shared" si="56"/>
        <v>49.618399999999994</v>
      </c>
      <c r="H184" s="138">
        <f t="shared" si="57"/>
        <v>52.671839999999996</v>
      </c>
      <c r="I184" s="138">
        <f t="shared" si="58"/>
        <v>61.65120000000001</v>
      </c>
      <c r="J184" s="138">
        <f t="shared" si="59"/>
        <v>77.064000000000007</v>
      </c>
      <c r="K184" s="94"/>
      <c r="L184" s="45"/>
    </row>
    <row r="185" spans="1:12" s="26" customFormat="1" ht="79.5" customHeight="1">
      <c r="A185" s="45"/>
      <c r="B185" s="39" t="s">
        <v>144</v>
      </c>
      <c r="C185" s="57"/>
      <c r="D185" s="59" t="s">
        <v>431</v>
      </c>
      <c r="E185" s="42">
        <f>'ОБЩИЙ ПРАЙС ЛИСТ'!G206</f>
        <v>850</v>
      </c>
      <c r="F185" s="138">
        <f t="shared" si="55"/>
        <v>17.157250000000001</v>
      </c>
      <c r="G185" s="138">
        <f t="shared" si="56"/>
        <v>20.27675</v>
      </c>
      <c r="H185" s="138">
        <f t="shared" si="57"/>
        <v>21.524550000000001</v>
      </c>
      <c r="I185" s="138">
        <f t="shared" si="58"/>
        <v>25.193999999999999</v>
      </c>
      <c r="J185" s="138">
        <f t="shared" si="59"/>
        <v>31.492499999999996</v>
      </c>
      <c r="K185" s="94"/>
      <c r="L185" s="45"/>
    </row>
    <row r="186" spans="1:12" s="26" customFormat="1" ht="79.5" customHeight="1">
      <c r="A186" s="45"/>
      <c r="B186" s="39" t="s">
        <v>145</v>
      </c>
      <c r="C186" s="27"/>
      <c r="D186" s="59" t="s">
        <v>432</v>
      </c>
      <c r="E186" s="42">
        <f>'ОБЩИЙ ПРАЙС ЛИСТ'!G207</f>
        <v>1030</v>
      </c>
      <c r="F186" s="138">
        <f t="shared" si="55"/>
        <v>20.79055</v>
      </c>
      <c r="G186" s="138">
        <f t="shared" si="56"/>
        <v>24.570650000000001</v>
      </c>
      <c r="H186" s="138">
        <f t="shared" si="57"/>
        <v>26.082689999999996</v>
      </c>
      <c r="I186" s="138">
        <f t="shared" si="58"/>
        <v>30.529199999999999</v>
      </c>
      <c r="J186" s="138">
        <f t="shared" si="59"/>
        <v>38.161499999999997</v>
      </c>
      <c r="K186" s="94"/>
      <c r="L186" s="45"/>
    </row>
    <row r="187" spans="1:12" s="26" customFormat="1" ht="12.75" customHeight="1">
      <c r="A187" s="45"/>
      <c r="B187" s="148" t="s">
        <v>2423</v>
      </c>
      <c r="C187" s="148"/>
      <c r="D187" s="148"/>
      <c r="E187" s="148"/>
      <c r="F187" s="148"/>
      <c r="G187" s="148"/>
      <c r="H187" s="148"/>
      <c r="I187" s="148"/>
      <c r="J187" s="148"/>
      <c r="K187" s="148"/>
      <c r="L187" s="45"/>
    </row>
    <row r="188" spans="1:12" s="26" customFormat="1" ht="100.5" customHeight="1">
      <c r="A188" s="45"/>
      <c r="B188" s="39" t="s">
        <v>239</v>
      </c>
      <c r="C188" s="27"/>
      <c r="D188" s="59" t="s">
        <v>2802</v>
      </c>
      <c r="E188" s="42">
        <f>'ОБЩИЙ ПРАЙС ЛИСТ'!G224</f>
        <v>8540</v>
      </c>
      <c r="F188" s="138">
        <f t="shared" ref="F188:F198" si="60">E188*0.55/100*$K$6</f>
        <v>172.37989999999999</v>
      </c>
      <c r="G188" s="138">
        <f t="shared" ref="G188:G198" si="61">E188*0.65/100*$K$6</f>
        <v>203.7217</v>
      </c>
      <c r="H188" s="138">
        <f t="shared" ref="H188:H198" si="62">E188*0.69/100*$K$6</f>
        <v>216.25841999999997</v>
      </c>
      <c r="I188" s="138">
        <f t="shared" ref="I188:I198" si="63">J188*0.8</f>
        <v>253.12559999999999</v>
      </c>
      <c r="J188" s="138">
        <f t="shared" ref="J188:J198" si="64">E188*0.95/100*$J$6</f>
        <v>316.40699999999998</v>
      </c>
      <c r="K188" s="94"/>
      <c r="L188" s="45"/>
    </row>
    <row r="189" spans="1:12" s="26" customFormat="1" ht="100.5" customHeight="1">
      <c r="A189" s="45"/>
      <c r="B189" s="39" t="s">
        <v>238</v>
      </c>
      <c r="C189" s="27"/>
      <c r="D189" s="59" t="s">
        <v>2803</v>
      </c>
      <c r="E189" s="42">
        <f>'ОБЩИЙ ПРАЙС ЛИСТ'!G225</f>
        <v>8620</v>
      </c>
      <c r="F189" s="138">
        <f t="shared" si="60"/>
        <v>173.99469999999999</v>
      </c>
      <c r="G189" s="138">
        <f t="shared" si="61"/>
        <v>205.6301</v>
      </c>
      <c r="H189" s="138">
        <f t="shared" si="62"/>
        <v>218.28425999999999</v>
      </c>
      <c r="I189" s="138">
        <f t="shared" si="63"/>
        <v>255.49680000000001</v>
      </c>
      <c r="J189" s="138">
        <f t="shared" si="64"/>
        <v>319.37099999999998</v>
      </c>
      <c r="K189" s="94"/>
      <c r="L189" s="45"/>
    </row>
    <row r="190" spans="1:12" s="26" customFormat="1" ht="100.5" customHeight="1">
      <c r="A190" s="45"/>
      <c r="B190" s="39" t="s">
        <v>314</v>
      </c>
      <c r="C190" s="27"/>
      <c r="D190" s="59" t="s">
        <v>2804</v>
      </c>
      <c r="E190" s="42">
        <f>'ОБЩИЙ ПРАЙС ЛИСТ'!G226</f>
        <v>13750</v>
      </c>
      <c r="F190" s="138">
        <f t="shared" si="60"/>
        <v>277.54375000000005</v>
      </c>
      <c r="G190" s="138">
        <f t="shared" si="61"/>
        <v>328.00624999999997</v>
      </c>
      <c r="H190" s="138">
        <f t="shared" si="62"/>
        <v>348.19124999999997</v>
      </c>
      <c r="I190" s="138">
        <f t="shared" si="63"/>
        <v>407.55</v>
      </c>
      <c r="J190" s="138">
        <f t="shared" si="64"/>
        <v>509.4375</v>
      </c>
      <c r="K190" s="94"/>
      <c r="L190" s="45"/>
    </row>
    <row r="191" spans="1:12" s="26" customFormat="1" ht="100.5" customHeight="1">
      <c r="A191" s="45"/>
      <c r="B191" s="39" t="s">
        <v>237</v>
      </c>
      <c r="C191" s="27"/>
      <c r="D191" s="59" t="s">
        <v>2805</v>
      </c>
      <c r="E191" s="42">
        <f>'ОБЩИЙ ПРАЙС ЛИСТ'!G219</f>
        <v>1230</v>
      </c>
      <c r="F191" s="138">
        <f t="shared" si="60"/>
        <v>24.827549999999999</v>
      </c>
      <c r="G191" s="138">
        <f t="shared" si="61"/>
        <v>29.341650000000001</v>
      </c>
      <c r="H191" s="138">
        <f t="shared" si="62"/>
        <v>31.147289999999998</v>
      </c>
      <c r="I191" s="138">
        <f t="shared" si="63"/>
        <v>36.4572</v>
      </c>
      <c r="J191" s="138">
        <f t="shared" si="64"/>
        <v>45.5715</v>
      </c>
      <c r="K191" s="94"/>
      <c r="L191" s="45"/>
    </row>
    <row r="192" spans="1:12" s="26" customFormat="1" ht="100.5" customHeight="1">
      <c r="A192" s="45"/>
      <c r="B192" s="39" t="s">
        <v>236</v>
      </c>
      <c r="C192" s="27"/>
      <c r="D192" s="59" t="s">
        <v>2806</v>
      </c>
      <c r="E192" s="42">
        <f>'ОБЩИЙ ПРАЙС ЛИСТ'!G221</f>
        <v>1230</v>
      </c>
      <c r="F192" s="138">
        <f t="shared" si="60"/>
        <v>24.827549999999999</v>
      </c>
      <c r="G192" s="138">
        <f t="shared" si="61"/>
        <v>29.341650000000001</v>
      </c>
      <c r="H192" s="138">
        <f t="shared" si="62"/>
        <v>31.147289999999998</v>
      </c>
      <c r="I192" s="138">
        <f t="shared" si="63"/>
        <v>36.4572</v>
      </c>
      <c r="J192" s="138">
        <f t="shared" si="64"/>
        <v>45.5715</v>
      </c>
      <c r="K192" s="94"/>
      <c r="L192" s="45"/>
    </row>
    <row r="193" spans="1:12" s="26" customFormat="1" ht="100.5" customHeight="1">
      <c r="A193" s="45"/>
      <c r="B193" s="39" t="s">
        <v>232</v>
      </c>
      <c r="C193" s="27"/>
      <c r="D193" s="59" t="s">
        <v>2807</v>
      </c>
      <c r="E193" s="42">
        <f>'ОБЩИЙ ПРАЙС ЛИСТ'!G220</f>
        <v>3280</v>
      </c>
      <c r="F193" s="138">
        <f t="shared" si="60"/>
        <v>66.206800000000015</v>
      </c>
      <c r="G193" s="138">
        <f t="shared" si="61"/>
        <v>78.244399999999999</v>
      </c>
      <c r="H193" s="138">
        <f t="shared" si="62"/>
        <v>83.059439999999995</v>
      </c>
      <c r="I193" s="138">
        <f t="shared" si="63"/>
        <v>97.219200000000001</v>
      </c>
      <c r="J193" s="138">
        <f t="shared" si="64"/>
        <v>121.524</v>
      </c>
      <c r="K193" s="94"/>
      <c r="L193" s="45"/>
    </row>
    <row r="194" spans="1:12" s="26" customFormat="1" ht="100.5" customHeight="1">
      <c r="A194" s="45"/>
      <c r="B194" s="39" t="s">
        <v>3091</v>
      </c>
      <c r="C194" s="27"/>
      <c r="D194" s="59" t="s">
        <v>3092</v>
      </c>
      <c r="E194" s="129">
        <f>'ОБЩИЙ ПРАЙС ЛИСТ'!G222</f>
        <v>2900</v>
      </c>
      <c r="F194" s="138">
        <f t="shared" si="60"/>
        <v>58.536500000000011</v>
      </c>
      <c r="G194" s="138">
        <f t="shared" si="61"/>
        <v>69.179500000000004</v>
      </c>
      <c r="H194" s="138">
        <f t="shared" si="62"/>
        <v>73.436699999999988</v>
      </c>
      <c r="I194" s="138">
        <f t="shared" si="63"/>
        <v>85.956000000000017</v>
      </c>
      <c r="J194" s="138">
        <f t="shared" si="64"/>
        <v>107.44500000000001</v>
      </c>
      <c r="K194" s="94"/>
      <c r="L194" s="45"/>
    </row>
    <row r="195" spans="1:12" s="26" customFormat="1" ht="100.5" customHeight="1">
      <c r="A195" s="45"/>
      <c r="B195" s="39" t="s">
        <v>235</v>
      </c>
      <c r="C195" s="27"/>
      <c r="D195" s="59" t="s">
        <v>2808</v>
      </c>
      <c r="E195" s="42">
        <f>'ОБЩИЙ ПРАЙС ЛИСТ'!G216</f>
        <v>2180</v>
      </c>
      <c r="F195" s="138">
        <f t="shared" si="60"/>
        <v>44.003300000000003</v>
      </c>
      <c r="G195" s="138">
        <f t="shared" si="61"/>
        <v>52.003900000000002</v>
      </c>
      <c r="H195" s="138">
        <f t="shared" si="62"/>
        <v>55.204139999999988</v>
      </c>
      <c r="I195" s="138">
        <f t="shared" si="63"/>
        <v>64.615200000000002</v>
      </c>
      <c r="J195" s="138">
        <f t="shared" si="64"/>
        <v>80.769000000000005</v>
      </c>
      <c r="K195" s="94"/>
      <c r="L195" s="45"/>
    </row>
    <row r="196" spans="1:12" s="26" customFormat="1" ht="100.5" customHeight="1">
      <c r="A196" s="45"/>
      <c r="B196" s="39" t="s">
        <v>234</v>
      </c>
      <c r="C196" s="27"/>
      <c r="D196" s="59" t="s">
        <v>2809</v>
      </c>
      <c r="E196" s="42">
        <f>'ОБЩИЙ ПРАЙС ЛИСТ'!G217</f>
        <v>3230</v>
      </c>
      <c r="F196" s="138">
        <f t="shared" si="60"/>
        <v>65.197550000000007</v>
      </c>
      <c r="G196" s="138">
        <f t="shared" si="61"/>
        <v>77.051649999999995</v>
      </c>
      <c r="H196" s="138">
        <f t="shared" si="62"/>
        <v>81.793289999999999</v>
      </c>
      <c r="I196" s="138">
        <f t="shared" si="63"/>
        <v>95.737200000000001</v>
      </c>
      <c r="J196" s="138">
        <f t="shared" si="64"/>
        <v>119.67149999999999</v>
      </c>
      <c r="K196" s="94"/>
      <c r="L196" s="45"/>
    </row>
    <row r="197" spans="1:12" s="26" customFormat="1" ht="100.5" customHeight="1">
      <c r="A197" s="45"/>
      <c r="B197" s="39" t="s">
        <v>233</v>
      </c>
      <c r="C197" s="27"/>
      <c r="D197" s="59" t="s">
        <v>2810</v>
      </c>
      <c r="E197" s="42">
        <f>'ОБЩИЙ ПРАЙС ЛИСТ'!G218</f>
        <v>12640</v>
      </c>
      <c r="F197" s="138">
        <f t="shared" si="60"/>
        <v>255.13840000000002</v>
      </c>
      <c r="G197" s="138">
        <f t="shared" si="61"/>
        <v>301.52719999999999</v>
      </c>
      <c r="H197" s="138">
        <f t="shared" si="62"/>
        <v>320.08271999999994</v>
      </c>
      <c r="I197" s="138">
        <f t="shared" si="63"/>
        <v>374.64959999999996</v>
      </c>
      <c r="J197" s="138">
        <f t="shared" si="64"/>
        <v>468.31199999999995</v>
      </c>
      <c r="K197" s="94"/>
      <c r="L197" s="45"/>
    </row>
    <row r="198" spans="1:12" s="26" customFormat="1" ht="100.5" customHeight="1">
      <c r="A198" s="45"/>
      <c r="B198" s="39" t="s">
        <v>231</v>
      </c>
      <c r="C198" s="27"/>
      <c r="D198" s="59" t="s">
        <v>445</v>
      </c>
      <c r="E198" s="42">
        <f>'ОБЩИЙ ПРАЙС ЛИСТ'!G223</f>
        <v>6400</v>
      </c>
      <c r="F198" s="138">
        <f t="shared" si="60"/>
        <v>129.184</v>
      </c>
      <c r="G198" s="138">
        <f t="shared" si="61"/>
        <v>152.672</v>
      </c>
      <c r="H198" s="138">
        <f t="shared" si="62"/>
        <v>162.06719999999999</v>
      </c>
      <c r="I198" s="138">
        <f t="shared" si="63"/>
        <v>189.696</v>
      </c>
      <c r="J198" s="138">
        <f t="shared" si="64"/>
        <v>237.11999999999998</v>
      </c>
      <c r="K198" s="94"/>
      <c r="L198" s="45"/>
    </row>
    <row r="199" spans="1:12" ht="2.25" customHeight="1">
      <c r="A199" s="44"/>
      <c r="B199" s="46"/>
      <c r="C199" s="44"/>
      <c r="D199" s="47"/>
      <c r="E199" s="104"/>
      <c r="F199" s="104"/>
      <c r="G199" s="104"/>
      <c r="H199" s="104"/>
      <c r="I199" s="104"/>
      <c r="J199" s="104"/>
      <c r="K199" s="49"/>
      <c r="L199" s="44"/>
    </row>
  </sheetData>
  <protectedRanges>
    <protectedRange password="C64C" sqref="B199:D8396" name="Диапазон1_7"/>
    <protectedRange password="C64C" sqref="B110:B111 D198 D110:D111 D94:D95 B94:B95 D116:D118 B116:B127 B168:B170 E27:K27 E38:K38 E57:K57 E64:K64 E99:K99 E127:K127 E187:K187 B15 E31:K31 E146:K146 B138:B153 E152:K152 K32 B132:B135 B174:B175 D174:D175 B10:B11 B155:B157 D163:D164 D168:D170 B179:B181 B129:B130 K128 B97:B107 B22:B88 B195:B198 B185:B193 D132:D157 D22:K22 D179:D196 D120:D130 D119:K119 D97:D107 D27:D88" name="Диапазон1_7_1_2_7"/>
    <protectedRange password="C64C" sqref="B108:B109 D108:D109" name="Диапазон1_7_1_2_1_5"/>
    <protectedRange password="C64C" sqref="B13:B14 B16:B21 D23:D26 C10:D11 B12:K12 B9:K9 D13:D21" name="Диапазон1_7_1_2_3_5"/>
    <protectedRange password="C64C" sqref="C197:C198 C110:C111 C94:C95 C97:C107 C116:C130 C168:C170 C22 C138:C157 C132:C135 C27:C88 C174:C194" name="Диапазон1_7_1_2_2_4"/>
    <protectedRange password="C64C" sqref="C108:C109" name="Диапазон1_7_1_2_1_1_4"/>
    <protectedRange password="C64C" sqref="C13:C21 C23:C26" name="Диапазон1_7_1_2_3_1_4"/>
    <protectedRange password="C64C" sqref="C195" name="Диапазон1_7_1_2_2_5"/>
    <protectedRange password="C64C" sqref="C196" name="Диапазон1_7_1_2_2_6"/>
    <protectedRange password="C64C" sqref="B89 D89" name="Диапазон1_7_1_2_7_1"/>
    <protectedRange password="C64C" sqref="C89" name="Диапазон1_7_1_2_2_4_1"/>
    <protectedRange password="C64C" sqref="B90 D90" name="Диапазон1_7_1_2_7_2"/>
    <protectedRange password="C64C" sqref="C90" name="Диапазон1_7_1_2_2_4_2"/>
    <protectedRange password="C64C" sqref="B91 D91" name="Диапазон1_7_1_2_7_3"/>
    <protectedRange password="C64C" sqref="C91" name="Диапазон1_7_1_2_2_4_3"/>
    <protectedRange password="C64C" sqref="B92:B93 D92:D93" name="Диапазон1_7_1_2_7_4"/>
    <protectedRange password="C64C" sqref="C92:C93" name="Диапазон1_7_1_2_2_4_4"/>
    <protectedRange password="C64C" sqref="B96 D96" name="Диапазон1_7_1_2_7_5"/>
    <protectedRange password="C64C" sqref="C96" name="Диапазон1_7_1_2_2_4_5"/>
    <protectedRange password="C64C" sqref="B112 D112:D115 B114" name="Диапазон1_7_1_2_7_6"/>
    <protectedRange password="C64C" sqref="C112:C115" name="Диапазон1_7_1_2_2_4_6"/>
    <protectedRange password="C64C" sqref="D161 B161" name="Диапазон1_7_1_2_7_7"/>
    <protectedRange password="C64C" sqref="C161" name="Диапазон1_7_1_2_2_4_7"/>
    <protectedRange password="C64C" sqref="D162 B162:B164" name="Диапазон1_7_1_2_7_8"/>
    <protectedRange password="C64C" sqref="C162:C167" name="Диапазон1_7_1_2_2_4_8"/>
    <protectedRange password="C64C" sqref="B136:B137" name="Диапазон1_7_1_2_7_9"/>
    <protectedRange password="C64C" sqref="C136:C137" name="Диапазон1_7_1_2_2_4_9"/>
    <protectedRange password="C64C" sqref="E13:E18 E10:E11" name="Диапазон1_7_1_10_10_3_7_3_3_2_1_4_1_5"/>
    <protectedRange password="C64C" sqref="E19:E21 E23:E26" name="Диапазон1_7_1_10_10_3_7_3_3_2_1_4_1_5_1"/>
    <protectedRange password="C64C" sqref="E28:E30 E32:E34" name="Диапазон1_7_1_10_10_3_7_3_3_2_1_4_1_5_2"/>
    <protectedRange password="C64C" sqref="E35:E37 E39" name="Диапазон1_7_1_10_10_3_7_3_3_2_1_4_1_5_3"/>
    <protectedRange password="C64C" sqref="E40:E42" name="Диапазон1_7_1_10_10_3_7_3_3_2_1_4_1_5_4"/>
    <protectedRange password="C64C" sqref="E43:E53" name="Диапазон1_7_1_10_10_3_7_3_3_2_1_4_1_5_5"/>
    <protectedRange password="C64C" sqref="E58:E59 E54:E56" name="Диапазон1_7_1_10_10_3_7_3_3_2_1_4_1_5_6"/>
    <protectedRange password="C64C" sqref="E60:E63" name="Диапазон1_7_1_10_10_3_7_3_3_2_1_4_1_5_7"/>
    <protectedRange password="C64C" sqref="E65:E71" name="Диапазон1_7_1_10_10_3_7_3_3_2_1_4_1_5_8"/>
    <protectedRange password="C64C" sqref="E72:E84" name="Диапазон1_7_1_10_10_3_7_3_3_2_1_4_1_5_9"/>
    <protectedRange password="C64C" sqref="E85:E88" name="Диапазон1_7_1_10_10_3_7_3_3_2_1_4_1_5_10"/>
    <protectedRange password="C64C" sqref="E89:E95" name="Диапазон1_7_1_10_10_3_7_3_3_2_1_4_1_5_11"/>
    <protectedRange password="C64C" sqref="E96:E98 E120:E126 E147:E151 E128:E145 E188:E198 E154:E186 E100:E118" name="Диапазон1_7_1_10_10_3_7_3_3_2_1_4_1_5_12"/>
    <protectedRange password="C64C" sqref="B7:B8" name="Диапазон1_7_1_1_1"/>
    <protectedRange password="C64C" sqref="D7:D8" name="Диапазон1_7_1_1_1_1"/>
    <protectedRange password="C64C" sqref="C7:C8" name="Диапазон1_7_1_1_1_2"/>
    <protectedRange password="C64C" sqref="D5" name="Диапазон1_7_1_1_2_1_1_2_1_1_1_1_1"/>
    <protectedRange password="C64C" sqref="B131 D131 B128" name="Диапазон1_7_1_2_7_10"/>
    <protectedRange password="C64C" sqref="C131" name="Диапазон1_7_1_2_2_4_10"/>
    <protectedRange password="C64C" sqref="D158:D160 D165:D167" name="Диапазон1_7_1_2_7_11"/>
    <protectedRange password="C64C" sqref="C158:C160" name="Диапазон1_7_1_2_2_4_11"/>
    <protectedRange password="C64C" sqref="B158:B160 B154 B165:B167" name="Диапазон1_7_1_2_7_9_1"/>
    <protectedRange password="C64C" sqref="D171:D173 D176:D178" name="Диапазон1_7_1_2_7_12"/>
    <protectedRange password="C64C" sqref="C171:C173" name="Диапазон1_7_1_2_2_4_12"/>
    <protectedRange password="C64C" sqref="B171:B173 B194 B176:B178 B182:B184" name="Диапазон1_7_1_2_7_9_2"/>
    <protectedRange password="C64C" sqref="B113 B115" name="Диапазон1_7_1_4_5"/>
    <protectedRange password="C64C" sqref="F10:J11 F13:J21 F23:J26 F28:J30 F32:J37 F39:J56 F58:J63 F65:J98 F100:J118 F120:J126 F128:J145 F147:J151 F153:J186 F188:J198" name="Диапазон1_7_1_10_10_3_9"/>
  </protectedRanges>
  <mergeCells count="16">
    <mergeCell ref="B119:K119"/>
    <mergeCell ref="B127:K127"/>
    <mergeCell ref="B146:K146"/>
    <mergeCell ref="B152:K152"/>
    <mergeCell ref="B187:K187"/>
    <mergeCell ref="B31:K31"/>
    <mergeCell ref="B38:K38"/>
    <mergeCell ref="B57:K57"/>
    <mergeCell ref="B64:K64"/>
    <mergeCell ref="B99:K99"/>
    <mergeCell ref="B9:K9"/>
    <mergeCell ref="B27:K27"/>
    <mergeCell ref="E4:K4"/>
    <mergeCell ref="B22:K22"/>
    <mergeCell ref="B12:K12"/>
    <mergeCell ref="C25:C26"/>
  </mergeCells>
  <pageMargins left="0.7" right="0.7" top="0.75" bottom="0.75" header="0.3" footer="0.3"/>
  <pageSetup paperSize="9" scale="47" fitToHeight="0" orientation="portrait" r:id="rId1"/>
  <rowBreaks count="4" manualBreakCount="4">
    <brk id="71" min="1" max="6" man="1"/>
    <brk id="98" min="1" max="6" man="1"/>
    <brk id="118" min="1" max="6" man="1"/>
    <brk id="186" min="1" max="6" man="1"/>
  </rowBreaks>
  <colBreaks count="1" manualBreakCount="1">
    <brk id="2" min="1" max="149" man="1"/>
  </colBreaks>
  <ignoredErrors>
    <ignoredError sqref="E13:E21 E58:E63 E28:E30 E32:E37 E120:E126 E147:E151 E10:E11 E128:E145 E39:E56 E116:E118 E65:E98 E23:E26 E188:E198 E153:E186 E100:E112 E114 E113 E1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AF71"/>
  <sheetViews>
    <sheetView zoomScaleNormal="100" zoomScaleSheetLayoutView="100" workbookViewId="0">
      <pane ySplit="7" topLeftCell="A8" activePane="bottomLeft" state="frozen"/>
      <selection pane="bottomLeft" activeCell="F68" sqref="F68:J70"/>
    </sheetView>
  </sheetViews>
  <sheetFormatPr defaultColWidth="9.140625" defaultRowHeight="15.75"/>
  <cols>
    <col min="1" max="1" width="0.42578125" style="3" customWidth="1"/>
    <col min="2" max="2" width="27.7109375" style="7" customWidth="1"/>
    <col min="3" max="3" width="35.7109375" style="3" customWidth="1"/>
    <col min="4" max="4" width="83.7109375" style="22" customWidth="1"/>
    <col min="5" max="10" width="12.7109375" style="13" customWidth="1"/>
    <col min="11" max="11" width="12.7109375" style="3" customWidth="1"/>
    <col min="12" max="12" width="0.42578125" style="3" customWidth="1"/>
    <col min="13" max="16384" width="9.140625" style="3"/>
  </cols>
  <sheetData>
    <row r="1" spans="1:12" ht="3.75" customHeight="1">
      <c r="A1" s="44"/>
      <c r="B1" s="46"/>
      <c r="C1" s="44"/>
      <c r="D1" s="47"/>
      <c r="E1" s="105"/>
      <c r="F1" s="105"/>
      <c r="G1" s="105"/>
      <c r="H1" s="105"/>
      <c r="I1" s="105"/>
      <c r="J1" s="105"/>
      <c r="K1" s="44"/>
      <c r="L1" s="44"/>
    </row>
    <row r="2" spans="1:12" ht="18" customHeight="1">
      <c r="A2" s="44"/>
      <c r="B2" s="1"/>
      <c r="C2" s="19"/>
      <c r="D2" s="19"/>
      <c r="E2" s="10"/>
      <c r="F2" s="10"/>
      <c r="G2" s="10"/>
      <c r="H2" s="10"/>
      <c r="I2" s="10"/>
      <c r="J2" s="10"/>
      <c r="K2" s="10"/>
      <c r="L2" s="44"/>
    </row>
    <row r="3" spans="1:12" ht="18" customHeight="1">
      <c r="A3" s="44"/>
      <c r="B3" s="1"/>
      <c r="D3" s="20"/>
      <c r="E3" s="11"/>
      <c r="F3" s="11"/>
      <c r="G3" s="11"/>
      <c r="H3" s="11"/>
      <c r="I3" s="11"/>
      <c r="J3" s="11"/>
      <c r="K3" s="11"/>
      <c r="L3" s="44"/>
    </row>
    <row r="4" spans="1:12" ht="18" customHeight="1">
      <c r="A4" s="44"/>
      <c r="B4" s="34"/>
      <c r="C4" s="2"/>
      <c r="D4" s="24"/>
      <c r="E4" s="149"/>
      <c r="F4" s="149"/>
      <c r="G4" s="149"/>
      <c r="H4" s="149"/>
      <c r="I4" s="149"/>
      <c r="J4" s="149"/>
      <c r="K4" s="149"/>
      <c r="L4" s="44"/>
    </row>
    <row r="5" spans="1:12" ht="18" customHeight="1">
      <c r="A5" s="44"/>
      <c r="B5" s="6"/>
      <c r="C5" s="4"/>
      <c r="D5" s="25"/>
      <c r="E5" s="136"/>
      <c r="F5" s="136"/>
      <c r="G5" s="136"/>
      <c r="H5" s="136"/>
      <c r="I5" s="136"/>
      <c r="J5" s="117" t="s">
        <v>3166</v>
      </c>
      <c r="K5" s="117" t="s">
        <v>3164</v>
      </c>
      <c r="L5" s="44"/>
    </row>
    <row r="6" spans="1:12" s="26" customFormat="1" ht="18" customHeight="1">
      <c r="A6" s="45"/>
      <c r="B6" s="35"/>
      <c r="C6" s="38"/>
      <c r="D6" s="33"/>
      <c r="E6" s="135"/>
      <c r="F6" s="135"/>
      <c r="G6" s="135"/>
      <c r="H6" s="135"/>
      <c r="I6" s="135"/>
      <c r="J6" s="117">
        <v>3.9</v>
      </c>
      <c r="K6" s="117">
        <v>3.67</v>
      </c>
      <c r="L6" s="45"/>
    </row>
    <row r="7" spans="1:12" s="26" customFormat="1" ht="12.75">
      <c r="A7" s="45"/>
      <c r="B7" s="117" t="s">
        <v>2394</v>
      </c>
      <c r="C7" s="117" t="s">
        <v>2761</v>
      </c>
      <c r="D7" s="117" t="s">
        <v>2392</v>
      </c>
      <c r="E7" s="117" t="s">
        <v>3167</v>
      </c>
      <c r="F7" s="117" t="s">
        <v>3161</v>
      </c>
      <c r="G7" s="117" t="s">
        <v>3162</v>
      </c>
      <c r="H7" s="117" t="s">
        <v>3163</v>
      </c>
      <c r="I7" s="117" t="s">
        <v>3159</v>
      </c>
      <c r="J7" s="117" t="s">
        <v>3165</v>
      </c>
      <c r="K7" s="117" t="s">
        <v>3160</v>
      </c>
      <c r="L7" s="45"/>
    </row>
    <row r="8" spans="1:12" s="26" customFormat="1" ht="12.75">
      <c r="A8" s="45"/>
      <c r="B8" s="117"/>
      <c r="C8" s="117"/>
      <c r="D8" s="117"/>
      <c r="E8" s="117"/>
      <c r="F8" s="137">
        <v>0.45</v>
      </c>
      <c r="G8" s="137">
        <v>0.35</v>
      </c>
      <c r="H8" s="137">
        <v>0.31</v>
      </c>
      <c r="I8" s="137">
        <v>0.2</v>
      </c>
      <c r="J8" s="137">
        <v>0.95</v>
      </c>
      <c r="K8" s="117"/>
      <c r="L8" s="45"/>
    </row>
    <row r="9" spans="1:12" s="26" customFormat="1" ht="12.75" customHeight="1">
      <c r="A9" s="45"/>
      <c r="B9" s="148" t="s">
        <v>2640</v>
      </c>
      <c r="C9" s="148"/>
      <c r="D9" s="148"/>
      <c r="E9" s="148"/>
      <c r="F9" s="148"/>
      <c r="G9" s="148"/>
      <c r="H9" s="148"/>
      <c r="I9" s="148"/>
      <c r="J9" s="148"/>
      <c r="K9" s="148"/>
      <c r="L9" s="45"/>
    </row>
    <row r="10" spans="1:12" s="26" customFormat="1" ht="90" customHeight="1">
      <c r="A10" s="45"/>
      <c r="B10" s="56" t="s">
        <v>2458</v>
      </c>
      <c r="C10"/>
      <c r="D10" s="59" t="s">
        <v>2520</v>
      </c>
      <c r="E10" s="42">
        <f>'ОБЩИЙ ПРАЙС ЛИСТ'!G246</f>
        <v>139334</v>
      </c>
      <c r="F10" s="138">
        <f>E10*0.55/100*$K$6</f>
        <v>2812.4567900000002</v>
      </c>
      <c r="G10" s="138">
        <f>E10*0.65/100*$K$6</f>
        <v>3323.8125700000001</v>
      </c>
      <c r="H10" s="138">
        <f>E10*0.69/100*$K$6</f>
        <v>3528.3548819999996</v>
      </c>
      <c r="I10" s="138">
        <f>J10*0.8</f>
        <v>4129.8597599999994</v>
      </c>
      <c r="J10" s="138">
        <f>E10*0.95/100*$J$6</f>
        <v>5162.3246999999992</v>
      </c>
      <c r="K10" s="121" t="s">
        <v>2797</v>
      </c>
      <c r="L10" s="45"/>
    </row>
    <row r="11" spans="1:12" s="26" customFormat="1" ht="90" customHeight="1">
      <c r="A11" s="45"/>
      <c r="B11" s="56" t="s">
        <v>2460</v>
      </c>
      <c r="C11"/>
      <c r="D11" s="59" t="s">
        <v>2521</v>
      </c>
      <c r="E11" s="42">
        <f>'ОБЩИЙ ПРАЙС ЛИСТ'!G247</f>
        <v>98063</v>
      </c>
      <c r="F11" s="138">
        <f>E11*0.55/100*$K$6</f>
        <v>1979.4016549999999</v>
      </c>
      <c r="G11" s="138">
        <f>E11*0.65/100*$K$6</f>
        <v>2339.2928650000003</v>
      </c>
      <c r="H11" s="138">
        <f>E11*0.69/100*$K$6</f>
        <v>2483.2493490000002</v>
      </c>
      <c r="I11" s="138">
        <f>J11*0.8</f>
        <v>2906.5873200000001</v>
      </c>
      <c r="J11" s="138">
        <f>E11*0.95/100*$J$6</f>
        <v>3633.2341499999998</v>
      </c>
      <c r="K11" s="121" t="s">
        <v>2797</v>
      </c>
      <c r="L11" s="45"/>
    </row>
    <row r="12" spans="1:12" s="26" customFormat="1" ht="90" customHeight="1">
      <c r="A12" s="45"/>
      <c r="B12" s="56" t="s">
        <v>2462</v>
      </c>
      <c r="C12"/>
      <c r="D12" s="59" t="s">
        <v>2522</v>
      </c>
      <c r="E12" s="42">
        <f>'ОБЩИЙ ПРАЙС ЛИСТ'!G248</f>
        <v>42966</v>
      </c>
      <c r="F12" s="138">
        <f>E12*0.55/100*$K$6</f>
        <v>867.26871000000006</v>
      </c>
      <c r="G12" s="138">
        <f>E12*0.65/100*$K$6</f>
        <v>1024.9539299999999</v>
      </c>
      <c r="H12" s="138">
        <f>E12*0.69/100*$K$6</f>
        <v>1088.028018</v>
      </c>
      <c r="I12" s="138">
        <f>J12*0.8</f>
        <v>1273.51224</v>
      </c>
      <c r="J12" s="138">
        <f>E12*0.95/100*$J$6</f>
        <v>1591.8902999999998</v>
      </c>
      <c r="K12" s="121" t="s">
        <v>2797</v>
      </c>
      <c r="L12" s="45"/>
    </row>
    <row r="13" spans="1:12" s="26" customFormat="1" ht="12.75" customHeight="1">
      <c r="A13" s="45"/>
      <c r="B13" s="148" t="s">
        <v>2641</v>
      </c>
      <c r="C13" s="148"/>
      <c r="D13" s="148"/>
      <c r="E13" s="148"/>
      <c r="F13" s="148"/>
      <c r="G13" s="148"/>
      <c r="H13" s="148"/>
      <c r="I13" s="148"/>
      <c r="J13" s="148"/>
      <c r="K13" s="148"/>
      <c r="L13" s="45"/>
    </row>
    <row r="14" spans="1:12" s="26" customFormat="1" ht="90" customHeight="1">
      <c r="A14" s="45"/>
      <c r="B14" s="56" t="s">
        <v>2466</v>
      </c>
      <c r="C14"/>
      <c r="D14" s="59" t="s">
        <v>2523</v>
      </c>
      <c r="E14" s="42">
        <f>'ОБЩИЙ ПРАЙС ЛИСТ'!G249</f>
        <v>1560</v>
      </c>
      <c r="F14" s="138">
        <f t="shared" ref="F14:F25" si="0">E14*0.55/100*$K$6</f>
        <v>31.488600000000005</v>
      </c>
      <c r="G14" s="138">
        <f t="shared" ref="G14:G25" si="1">E14*0.65/100*$K$6</f>
        <v>37.213799999999999</v>
      </c>
      <c r="H14" s="138">
        <f t="shared" ref="H14:H25" si="2">E14*0.69/100*$K$6</f>
        <v>39.503879999999995</v>
      </c>
      <c r="I14" s="138">
        <f t="shared" ref="I14:I25" si="3">J14*0.8</f>
        <v>46.238400000000006</v>
      </c>
      <c r="J14" s="138">
        <f t="shared" ref="J14:J25" si="4">E14*0.95/100*$J$6</f>
        <v>57.798000000000002</v>
      </c>
      <c r="K14" s="121" t="s">
        <v>2797</v>
      </c>
      <c r="L14" s="45"/>
    </row>
    <row r="15" spans="1:12" s="26" customFormat="1" ht="90" customHeight="1">
      <c r="A15" s="45"/>
      <c r="B15" s="56" t="s">
        <v>2467</v>
      </c>
      <c r="C15"/>
      <c r="D15" s="59" t="s">
        <v>2524</v>
      </c>
      <c r="E15" s="42">
        <f>'ОБЩИЙ ПРАЙС ЛИСТ'!G250</f>
        <v>3882</v>
      </c>
      <c r="F15" s="138">
        <f t="shared" si="0"/>
        <v>78.358170000000001</v>
      </c>
      <c r="G15" s="138">
        <f t="shared" si="1"/>
        <v>92.605109999999996</v>
      </c>
      <c r="H15" s="138">
        <f t="shared" si="2"/>
        <v>98.303885999999991</v>
      </c>
      <c r="I15" s="138">
        <f t="shared" si="3"/>
        <v>115.06247999999999</v>
      </c>
      <c r="J15" s="138">
        <f t="shared" si="4"/>
        <v>143.82809999999998</v>
      </c>
      <c r="K15" s="121" t="s">
        <v>2797</v>
      </c>
      <c r="L15" s="45"/>
    </row>
    <row r="16" spans="1:12" s="26" customFormat="1" ht="90" customHeight="1">
      <c r="A16" s="45"/>
      <c r="B16" s="56" t="s">
        <v>2468</v>
      </c>
      <c r="C16"/>
      <c r="D16" s="59" t="s">
        <v>2525</v>
      </c>
      <c r="E16" s="42">
        <f>'ОБЩИЙ ПРАЙС ЛИСТ'!G251</f>
        <v>2159</v>
      </c>
      <c r="F16" s="138">
        <f t="shared" si="0"/>
        <v>43.579415000000004</v>
      </c>
      <c r="G16" s="138">
        <f t="shared" si="1"/>
        <v>51.502945000000004</v>
      </c>
      <c r="H16" s="138">
        <f t="shared" si="2"/>
        <v>54.672356999999991</v>
      </c>
      <c r="I16" s="138">
        <f t="shared" si="3"/>
        <v>63.99275999999999</v>
      </c>
      <c r="J16" s="138">
        <f t="shared" si="4"/>
        <v>79.990949999999984</v>
      </c>
      <c r="K16" s="121" t="s">
        <v>2797</v>
      </c>
      <c r="L16" s="45"/>
    </row>
    <row r="17" spans="1:12" s="26" customFormat="1" ht="90" customHeight="1">
      <c r="A17" s="45"/>
      <c r="B17" s="56" t="s">
        <v>2470</v>
      </c>
      <c r="C17"/>
      <c r="D17" s="59" t="s">
        <v>2526</v>
      </c>
      <c r="E17" s="42">
        <f>'ОБЩИЙ ПРАЙС ЛИСТ'!G252</f>
        <v>3882</v>
      </c>
      <c r="F17" s="138">
        <f t="shared" si="0"/>
        <v>78.358170000000001</v>
      </c>
      <c r="G17" s="138">
        <f t="shared" si="1"/>
        <v>92.605109999999996</v>
      </c>
      <c r="H17" s="138">
        <f t="shared" si="2"/>
        <v>98.303885999999991</v>
      </c>
      <c r="I17" s="138">
        <f t="shared" si="3"/>
        <v>115.06247999999999</v>
      </c>
      <c r="J17" s="138">
        <f t="shared" si="4"/>
        <v>143.82809999999998</v>
      </c>
      <c r="K17" s="121" t="s">
        <v>2797</v>
      </c>
      <c r="L17" s="45"/>
    </row>
    <row r="18" spans="1:12" s="26" customFormat="1" ht="90" customHeight="1">
      <c r="A18" s="45"/>
      <c r="B18" s="56" t="s">
        <v>2472</v>
      </c>
      <c r="C18"/>
      <c r="D18" s="59" t="s">
        <v>2527</v>
      </c>
      <c r="E18" s="42">
        <f>'ОБЩИЙ ПРАЙС ЛИСТ'!G253</f>
        <v>4054</v>
      </c>
      <c r="F18" s="138">
        <f t="shared" si="0"/>
        <v>81.829990000000009</v>
      </c>
      <c r="G18" s="138">
        <f t="shared" si="1"/>
        <v>96.708169999999996</v>
      </c>
      <c r="H18" s="138">
        <f t="shared" si="2"/>
        <v>102.65944199999998</v>
      </c>
      <c r="I18" s="138">
        <f t="shared" si="3"/>
        <v>120.16055999999999</v>
      </c>
      <c r="J18" s="138">
        <f t="shared" si="4"/>
        <v>150.20069999999998</v>
      </c>
      <c r="K18" s="121" t="s">
        <v>2797</v>
      </c>
      <c r="L18" s="45"/>
    </row>
    <row r="19" spans="1:12" s="26" customFormat="1" ht="90" customHeight="1">
      <c r="A19" s="45"/>
      <c r="B19" s="56" t="s">
        <v>2474</v>
      </c>
      <c r="C19"/>
      <c r="D19" s="59" t="s">
        <v>2528</v>
      </c>
      <c r="E19" s="42">
        <f>'ОБЩИЙ ПРАЙС ЛИСТ'!G254</f>
        <v>4054</v>
      </c>
      <c r="F19" s="138">
        <f t="shared" si="0"/>
        <v>81.829990000000009</v>
      </c>
      <c r="G19" s="138">
        <f t="shared" si="1"/>
        <v>96.708169999999996</v>
      </c>
      <c r="H19" s="138">
        <f t="shared" si="2"/>
        <v>102.65944199999998</v>
      </c>
      <c r="I19" s="138">
        <f t="shared" si="3"/>
        <v>120.16055999999999</v>
      </c>
      <c r="J19" s="138">
        <f t="shared" si="4"/>
        <v>150.20069999999998</v>
      </c>
      <c r="K19" s="121" t="s">
        <v>2797</v>
      </c>
      <c r="L19" s="45"/>
    </row>
    <row r="20" spans="1:12" s="26" customFormat="1" ht="90" customHeight="1">
      <c r="A20" s="45"/>
      <c r="B20" s="56" t="s">
        <v>2477</v>
      </c>
      <c r="C20"/>
      <c r="D20" s="59" t="s">
        <v>2531</v>
      </c>
      <c r="E20" s="42">
        <f>'ОБЩИЙ ПРАЙС ЛИСТ'!G255</f>
        <v>1868</v>
      </c>
      <c r="F20" s="138">
        <f t="shared" si="0"/>
        <v>37.705580000000005</v>
      </c>
      <c r="G20" s="138">
        <f t="shared" si="1"/>
        <v>44.561140000000002</v>
      </c>
      <c r="H20" s="138">
        <f t="shared" si="2"/>
        <v>47.303363999999995</v>
      </c>
      <c r="I20" s="138">
        <f t="shared" si="3"/>
        <v>55.367519999999992</v>
      </c>
      <c r="J20" s="138">
        <f t="shared" si="4"/>
        <v>69.209399999999988</v>
      </c>
      <c r="K20" s="121" t="s">
        <v>2797</v>
      </c>
      <c r="L20" s="45"/>
    </row>
    <row r="21" spans="1:12" s="26" customFormat="1" ht="90" customHeight="1">
      <c r="A21" s="45"/>
      <c r="B21" s="56" t="s">
        <v>2478</v>
      </c>
      <c r="C21"/>
      <c r="D21" s="59" t="s">
        <v>2532</v>
      </c>
      <c r="E21" s="42">
        <f>'ОБЩИЙ ПРАЙС ЛИСТ'!G256</f>
        <v>4730</v>
      </c>
      <c r="F21" s="138">
        <f t="shared" si="0"/>
        <v>95.475049999999996</v>
      </c>
      <c r="G21" s="138">
        <f t="shared" si="1"/>
        <v>112.83415000000001</v>
      </c>
      <c r="H21" s="138">
        <f t="shared" si="2"/>
        <v>119.77779</v>
      </c>
      <c r="I21" s="138">
        <f t="shared" si="3"/>
        <v>140.19720000000001</v>
      </c>
      <c r="J21" s="138">
        <f t="shared" si="4"/>
        <v>175.2465</v>
      </c>
      <c r="K21" s="121" t="s">
        <v>2797</v>
      </c>
      <c r="L21" s="45"/>
    </row>
    <row r="22" spans="1:12" s="26" customFormat="1" ht="90" customHeight="1">
      <c r="A22" s="45"/>
      <c r="B22" s="56" t="s">
        <v>2482</v>
      </c>
      <c r="C22"/>
      <c r="D22" s="59" t="s">
        <v>2533</v>
      </c>
      <c r="E22" s="42">
        <f>'ОБЩИЙ ПРАЙС ЛИСТ'!G257</f>
        <v>3125</v>
      </c>
      <c r="F22" s="138">
        <f t="shared" si="0"/>
        <v>63.078125000000014</v>
      </c>
      <c r="G22" s="138">
        <f t="shared" si="1"/>
        <v>74.546875</v>
      </c>
      <c r="H22" s="138">
        <f t="shared" si="2"/>
        <v>79.134374999999991</v>
      </c>
      <c r="I22" s="138">
        <f t="shared" si="3"/>
        <v>92.625</v>
      </c>
      <c r="J22" s="138">
        <f t="shared" si="4"/>
        <v>115.78125</v>
      </c>
      <c r="K22" s="121" t="s">
        <v>2797</v>
      </c>
      <c r="L22" s="45"/>
    </row>
    <row r="23" spans="1:12" s="26" customFormat="1" ht="90" customHeight="1">
      <c r="A23" s="45"/>
      <c r="B23" s="56" t="s">
        <v>2483</v>
      </c>
      <c r="C23"/>
      <c r="D23" s="59" t="s">
        <v>2534</v>
      </c>
      <c r="E23" s="42">
        <f>'ОБЩИЙ ПРАЙС ЛИСТ'!G258</f>
        <v>5750</v>
      </c>
      <c r="F23" s="138">
        <f t="shared" si="0"/>
        <v>116.06375000000001</v>
      </c>
      <c r="G23" s="138">
        <f t="shared" si="1"/>
        <v>137.16624999999999</v>
      </c>
      <c r="H23" s="138">
        <f t="shared" si="2"/>
        <v>145.60724999999999</v>
      </c>
      <c r="I23" s="138">
        <f t="shared" si="3"/>
        <v>170.43</v>
      </c>
      <c r="J23" s="138">
        <f t="shared" si="4"/>
        <v>213.03749999999999</v>
      </c>
      <c r="K23" s="121" t="s">
        <v>2797</v>
      </c>
      <c r="L23" s="45"/>
    </row>
    <row r="24" spans="1:12" s="26" customFormat="1" ht="90" customHeight="1">
      <c r="A24" s="45"/>
      <c r="B24" s="56" t="s">
        <v>2484</v>
      </c>
      <c r="C24"/>
      <c r="D24" s="59" t="s">
        <v>2529</v>
      </c>
      <c r="E24" s="42">
        <f>'ОБЩИЙ ПРАЙС ЛИСТ'!G259</f>
        <v>7637</v>
      </c>
      <c r="F24" s="138">
        <f t="shared" si="0"/>
        <v>154.15284500000001</v>
      </c>
      <c r="G24" s="138">
        <f t="shared" si="1"/>
        <v>182.180635</v>
      </c>
      <c r="H24" s="138">
        <f t="shared" si="2"/>
        <v>193.39175099999997</v>
      </c>
      <c r="I24" s="138">
        <f t="shared" si="3"/>
        <v>226.36067999999997</v>
      </c>
      <c r="J24" s="138">
        <f t="shared" si="4"/>
        <v>282.95084999999995</v>
      </c>
      <c r="K24" s="121" t="s">
        <v>2797</v>
      </c>
      <c r="L24" s="45"/>
    </row>
    <row r="25" spans="1:12" s="26" customFormat="1" ht="90" customHeight="1">
      <c r="A25" s="45"/>
      <c r="B25" s="56" t="s">
        <v>2486</v>
      </c>
      <c r="C25"/>
      <c r="D25" s="59" t="s">
        <v>2530</v>
      </c>
      <c r="E25" s="42">
        <f>'ОБЩИЙ ПРАЙС ЛИСТ'!G260</f>
        <v>7637</v>
      </c>
      <c r="F25" s="138">
        <f t="shared" si="0"/>
        <v>154.15284500000001</v>
      </c>
      <c r="G25" s="138">
        <f t="shared" si="1"/>
        <v>182.180635</v>
      </c>
      <c r="H25" s="138">
        <f t="shared" si="2"/>
        <v>193.39175099999997</v>
      </c>
      <c r="I25" s="138">
        <f t="shared" si="3"/>
        <v>226.36067999999997</v>
      </c>
      <c r="J25" s="138">
        <f t="shared" si="4"/>
        <v>282.95084999999995</v>
      </c>
      <c r="K25" s="121" t="s">
        <v>2797</v>
      </c>
      <c r="L25" s="45"/>
    </row>
    <row r="26" spans="1:12" s="26" customFormat="1" ht="12.75" customHeight="1">
      <c r="A26" s="45"/>
      <c r="B26" s="148" t="s">
        <v>2642</v>
      </c>
      <c r="C26" s="148"/>
      <c r="D26" s="148"/>
      <c r="E26" s="148"/>
      <c r="F26" s="148"/>
      <c r="G26" s="148"/>
      <c r="H26" s="148"/>
      <c r="I26" s="148"/>
      <c r="J26" s="148"/>
      <c r="K26" s="148"/>
      <c r="L26" s="45"/>
    </row>
    <row r="27" spans="1:12" s="26" customFormat="1" ht="90" customHeight="1">
      <c r="A27" s="45"/>
      <c r="B27" s="56" t="s">
        <v>2488</v>
      </c>
      <c r="C27"/>
      <c r="D27" s="59" t="s">
        <v>2535</v>
      </c>
      <c r="E27" s="42">
        <f>'ОБЩИЙ ПРАЙС ЛИСТ'!G261</f>
        <v>1790</v>
      </c>
      <c r="F27" s="138">
        <f t="shared" ref="F27:F32" si="5">E27*0.55/100*$K$6</f>
        <v>36.131149999999998</v>
      </c>
      <c r="G27" s="138">
        <f t="shared" ref="G27:G32" si="6">E27*0.65/100*$K$6</f>
        <v>42.700449999999996</v>
      </c>
      <c r="H27" s="138">
        <f t="shared" ref="H27:H32" si="7">E27*0.69/100*$K$6</f>
        <v>45.328169999999993</v>
      </c>
      <c r="I27" s="138">
        <f t="shared" ref="I27:I32" si="8">J27*0.8</f>
        <v>53.055599999999998</v>
      </c>
      <c r="J27" s="138">
        <f t="shared" ref="J27:J32" si="9">E27*0.95/100*$J$6</f>
        <v>66.319499999999991</v>
      </c>
      <c r="K27" s="121" t="s">
        <v>2797</v>
      </c>
      <c r="L27" s="45"/>
    </row>
    <row r="28" spans="1:12" s="26" customFormat="1" ht="90" customHeight="1">
      <c r="A28" s="45"/>
      <c r="B28" s="56" t="s">
        <v>2490</v>
      </c>
      <c r="C28"/>
      <c r="D28" s="59" t="s">
        <v>2536</v>
      </c>
      <c r="E28" s="42">
        <f>'ОБЩИЙ ПРАЙС ЛИСТ'!G262</f>
        <v>2153</v>
      </c>
      <c r="F28" s="138">
        <f t="shared" si="5"/>
        <v>43.458305000000003</v>
      </c>
      <c r="G28" s="138">
        <f t="shared" si="6"/>
        <v>51.359814999999998</v>
      </c>
      <c r="H28" s="138">
        <f t="shared" si="7"/>
        <v>54.520418999999997</v>
      </c>
      <c r="I28" s="138">
        <f t="shared" si="8"/>
        <v>63.814920000000001</v>
      </c>
      <c r="J28" s="138">
        <f t="shared" si="9"/>
        <v>79.768649999999994</v>
      </c>
      <c r="K28" s="121" t="s">
        <v>2797</v>
      </c>
      <c r="L28" s="45"/>
    </row>
    <row r="29" spans="1:12" s="26" customFormat="1" ht="90" customHeight="1">
      <c r="A29" s="45"/>
      <c r="B29" s="56" t="s">
        <v>2492</v>
      </c>
      <c r="C29"/>
      <c r="D29" s="59" t="s">
        <v>2537</v>
      </c>
      <c r="E29" s="42">
        <f>'ОБЩИЙ ПРАЙС ЛИСТ'!G263</f>
        <v>3345</v>
      </c>
      <c r="F29" s="138">
        <f t="shared" si="5"/>
        <v>67.518825000000007</v>
      </c>
      <c r="G29" s="138">
        <f t="shared" si="6"/>
        <v>79.794974999999994</v>
      </c>
      <c r="H29" s="138">
        <f t="shared" si="7"/>
        <v>84.705434999999994</v>
      </c>
      <c r="I29" s="138">
        <f t="shared" si="8"/>
        <v>99.145800000000008</v>
      </c>
      <c r="J29" s="138">
        <f t="shared" si="9"/>
        <v>123.93225</v>
      </c>
      <c r="K29" s="121" t="s">
        <v>2797</v>
      </c>
      <c r="L29" s="45"/>
    </row>
    <row r="30" spans="1:12" s="26" customFormat="1" ht="90" customHeight="1">
      <c r="A30" s="45"/>
      <c r="B30" s="56" t="s">
        <v>2495</v>
      </c>
      <c r="C30"/>
      <c r="D30" s="59" t="s">
        <v>2538</v>
      </c>
      <c r="E30" s="42">
        <f>'ОБЩИЙ ПРАЙС ЛИСТ'!G264</f>
        <v>3346</v>
      </c>
      <c r="F30" s="138">
        <f t="shared" si="5"/>
        <v>67.539010000000005</v>
      </c>
      <c r="G30" s="138">
        <f t="shared" si="6"/>
        <v>79.818830000000005</v>
      </c>
      <c r="H30" s="138">
        <f t="shared" si="7"/>
        <v>84.730757999999994</v>
      </c>
      <c r="I30" s="138">
        <f t="shared" si="8"/>
        <v>99.175439999999995</v>
      </c>
      <c r="J30" s="138">
        <f t="shared" si="9"/>
        <v>123.96929999999999</v>
      </c>
      <c r="K30" s="121" t="s">
        <v>2797</v>
      </c>
      <c r="L30" s="45"/>
    </row>
    <row r="31" spans="1:12" s="26" customFormat="1" ht="90" customHeight="1">
      <c r="A31" s="45"/>
      <c r="B31" s="56" t="s">
        <v>2496</v>
      </c>
      <c r="C31"/>
      <c r="D31" s="59" t="s">
        <v>2539</v>
      </c>
      <c r="E31" s="42">
        <f>'ОБЩИЙ ПРАЙС ЛИСТ'!G265</f>
        <v>3550</v>
      </c>
      <c r="F31" s="138">
        <f t="shared" si="5"/>
        <v>71.656750000000002</v>
      </c>
      <c r="G31" s="138">
        <f t="shared" si="6"/>
        <v>84.685249999999996</v>
      </c>
      <c r="H31" s="138">
        <f t="shared" si="7"/>
        <v>89.896650000000008</v>
      </c>
      <c r="I31" s="138">
        <f t="shared" si="8"/>
        <v>105.22200000000001</v>
      </c>
      <c r="J31" s="138">
        <f t="shared" si="9"/>
        <v>131.5275</v>
      </c>
      <c r="K31" s="121" t="s">
        <v>2797</v>
      </c>
      <c r="L31" s="45"/>
    </row>
    <row r="32" spans="1:12" s="26" customFormat="1" ht="90" customHeight="1">
      <c r="A32" s="45"/>
      <c r="B32" s="56" t="s">
        <v>2498</v>
      </c>
      <c r="C32"/>
      <c r="D32" s="59" t="s">
        <v>2540</v>
      </c>
      <c r="E32" s="42">
        <f>'ОБЩИЙ ПРАЙС ЛИСТ'!G266</f>
        <v>6829</v>
      </c>
      <c r="F32" s="138">
        <f t="shared" si="5"/>
        <v>137.84336500000001</v>
      </c>
      <c r="G32" s="138">
        <f t="shared" si="6"/>
        <v>162.90579500000001</v>
      </c>
      <c r="H32" s="138">
        <f t="shared" si="7"/>
        <v>172.93076699999997</v>
      </c>
      <c r="I32" s="138">
        <f t="shared" si="8"/>
        <v>202.41155999999998</v>
      </c>
      <c r="J32" s="138">
        <f t="shared" si="9"/>
        <v>253.01444999999995</v>
      </c>
      <c r="K32" s="121" t="s">
        <v>2797</v>
      </c>
      <c r="L32" s="45"/>
    </row>
    <row r="33" spans="1:32" s="26" customFormat="1" ht="12.75" customHeight="1">
      <c r="A33" s="45"/>
      <c r="B33" s="148" t="s">
        <v>2424</v>
      </c>
      <c r="C33" s="148"/>
      <c r="D33" s="148"/>
      <c r="E33" s="148"/>
      <c r="F33" s="148"/>
      <c r="G33" s="148"/>
      <c r="H33" s="148"/>
      <c r="I33" s="148"/>
      <c r="J33" s="148"/>
      <c r="K33" s="148"/>
      <c r="L33" s="45"/>
    </row>
    <row r="34" spans="1:32" s="26" customFormat="1" ht="90" customHeight="1">
      <c r="A34" s="45"/>
      <c r="B34" s="56" t="s">
        <v>221</v>
      </c>
      <c r="C34"/>
      <c r="D34" s="59" t="s">
        <v>456</v>
      </c>
      <c r="E34" s="42">
        <f>'ОБЩИЙ ПРАЙС ЛИСТ'!G267</f>
        <v>11700</v>
      </c>
      <c r="F34" s="138">
        <f t="shared" ref="F34:F36" si="10">E34*0.55/100*$K$6</f>
        <v>236.16450000000003</v>
      </c>
      <c r="G34" s="138">
        <f t="shared" ref="G34:G36" si="11">E34*0.65/100*$K$6</f>
        <v>279.1035</v>
      </c>
      <c r="H34" s="138">
        <f t="shared" ref="H34:H36" si="12">E34*0.69/100*$K$6</f>
        <v>296.27909999999997</v>
      </c>
      <c r="I34" s="138">
        <f t="shared" ref="I34:I36" si="13">J34*0.8</f>
        <v>346.78800000000001</v>
      </c>
      <c r="J34" s="138">
        <f t="shared" ref="J34:J36" si="14">E34*0.95/100*$J$6</f>
        <v>433.48500000000001</v>
      </c>
      <c r="L34" s="45"/>
    </row>
    <row r="35" spans="1:32" s="26" customFormat="1" ht="90" customHeight="1">
      <c r="A35" s="45"/>
      <c r="B35" s="56" t="s">
        <v>315</v>
      </c>
      <c r="C35"/>
      <c r="D35" s="59" t="s">
        <v>592</v>
      </c>
      <c r="E35" s="42">
        <f>'ОБЩИЙ ПРАЙС ЛИСТ'!G268</f>
        <v>16275</v>
      </c>
      <c r="F35" s="138">
        <f t="shared" si="10"/>
        <v>328.510875</v>
      </c>
      <c r="G35" s="138">
        <f t="shared" si="11"/>
        <v>388.24012499999998</v>
      </c>
      <c r="H35" s="138">
        <f t="shared" si="12"/>
        <v>412.13182499999999</v>
      </c>
      <c r="I35" s="138">
        <f t="shared" si="13"/>
        <v>482.39100000000002</v>
      </c>
      <c r="J35" s="138">
        <f t="shared" si="14"/>
        <v>602.98874999999998</v>
      </c>
      <c r="L35" s="45"/>
    </row>
    <row r="36" spans="1:32" s="26" customFormat="1" ht="90" customHeight="1">
      <c r="A36" s="45"/>
      <c r="B36" s="56" t="s">
        <v>324</v>
      </c>
      <c r="C36"/>
      <c r="D36" s="59" t="s">
        <v>457</v>
      </c>
      <c r="E36" s="42">
        <f>'ОБЩИЙ ПРАЙС ЛИСТ'!G269</f>
        <v>39350</v>
      </c>
      <c r="F36" s="138">
        <f t="shared" si="10"/>
        <v>794.27975000000004</v>
      </c>
      <c r="G36" s="138">
        <f t="shared" si="11"/>
        <v>938.69425000000001</v>
      </c>
      <c r="H36" s="138">
        <f t="shared" si="12"/>
        <v>996.46004999999991</v>
      </c>
      <c r="I36" s="138">
        <f t="shared" si="13"/>
        <v>1166.3340000000001</v>
      </c>
      <c r="J36" s="138">
        <f t="shared" si="14"/>
        <v>1457.9175</v>
      </c>
      <c r="L36" s="45"/>
    </row>
    <row r="37" spans="1:32" s="26" customFormat="1" ht="12.75" customHeight="1">
      <c r="A37" s="45"/>
      <c r="B37" s="148" t="s">
        <v>3079</v>
      </c>
      <c r="C37" s="148"/>
      <c r="D37" s="148"/>
      <c r="E37" s="148"/>
      <c r="F37" s="148"/>
      <c r="G37" s="148"/>
      <c r="H37" s="148"/>
      <c r="I37" s="148"/>
      <c r="J37" s="148"/>
      <c r="K37" s="148"/>
      <c r="L37" s="45"/>
    </row>
    <row r="38" spans="1:32" s="26" customFormat="1" ht="90" customHeight="1">
      <c r="A38" s="45"/>
      <c r="B38" s="56" t="s">
        <v>3080</v>
      </c>
      <c r="C38"/>
      <c r="D38" s="59" t="s">
        <v>3086</v>
      </c>
      <c r="E38" s="42">
        <f>'ОБЩИЙ ПРАЙС ЛИСТ'!G282</f>
        <v>9800</v>
      </c>
      <c r="F38" s="138">
        <f t="shared" ref="F38:F39" si="15">E38*0.55/100*$K$6</f>
        <v>197.81299999999999</v>
      </c>
      <c r="G38" s="138">
        <f t="shared" ref="G38:G39" si="16">E38*0.65/100*$K$6</f>
        <v>233.779</v>
      </c>
      <c r="H38" s="138">
        <f t="shared" ref="H38:H39" si="17">E38*0.69/100*$K$6</f>
        <v>248.16539999999995</v>
      </c>
      <c r="I38" s="138">
        <f t="shared" ref="I38:I39" si="18">J38*0.8</f>
        <v>290.47199999999998</v>
      </c>
      <c r="J38" s="138">
        <f t="shared" ref="J38:J39" si="19">E38*0.95/100*$J$6</f>
        <v>363.09</v>
      </c>
      <c r="L38" s="45"/>
    </row>
    <row r="39" spans="1:32" s="26" customFormat="1" ht="90" customHeight="1">
      <c r="A39" s="45"/>
      <c r="B39" s="56" t="s">
        <v>3081</v>
      </c>
      <c r="C39"/>
      <c r="D39" s="59" t="s">
        <v>3087</v>
      </c>
      <c r="E39" s="42">
        <f>'ОБЩИЙ ПРАЙС ЛИСТ'!G283</f>
        <v>5400</v>
      </c>
      <c r="F39" s="138">
        <f t="shared" si="15"/>
        <v>108.99900000000001</v>
      </c>
      <c r="G39" s="138">
        <f t="shared" si="16"/>
        <v>128.81700000000001</v>
      </c>
      <c r="H39" s="138">
        <f t="shared" si="17"/>
        <v>136.74419999999998</v>
      </c>
      <c r="I39" s="138">
        <f t="shared" si="18"/>
        <v>160.05600000000001</v>
      </c>
      <c r="J39" s="138">
        <f t="shared" si="19"/>
        <v>200.07</v>
      </c>
      <c r="L39" s="45"/>
    </row>
    <row r="40" spans="1:32" s="26" customFormat="1" ht="12.75" customHeight="1">
      <c r="A40" s="45"/>
      <c r="B40" s="148" t="s">
        <v>2425</v>
      </c>
      <c r="C40" s="148"/>
      <c r="D40" s="148"/>
      <c r="E40" s="148"/>
      <c r="F40" s="148"/>
      <c r="G40" s="148"/>
      <c r="H40" s="148"/>
      <c r="I40" s="148"/>
      <c r="J40" s="148"/>
      <c r="K40" s="148"/>
      <c r="L40" s="45"/>
    </row>
    <row r="41" spans="1:32" s="26" customFormat="1" ht="90" customHeight="1">
      <c r="A41" s="45"/>
      <c r="B41" s="39" t="s">
        <v>60</v>
      </c>
      <c r="C41" s="27"/>
      <c r="D41" s="59" t="s">
        <v>458</v>
      </c>
      <c r="E41" s="42">
        <f>'ОБЩИЙ ПРАЙС ЛИСТ'!G295</f>
        <v>1610</v>
      </c>
      <c r="F41" s="138">
        <f t="shared" ref="F41:F55" si="20">E41*0.55/100*$K$6</f>
        <v>32.49785</v>
      </c>
      <c r="G41" s="138">
        <f t="shared" ref="G41:G55" si="21">E41*0.65/100*$K$6</f>
        <v>38.406549999999996</v>
      </c>
      <c r="H41" s="138">
        <f t="shared" ref="H41:H55" si="22">E41*0.69/100*$K$6</f>
        <v>40.770029999999991</v>
      </c>
      <c r="I41" s="138">
        <f t="shared" ref="I41:I55" si="23">J41*0.8</f>
        <v>47.720400000000005</v>
      </c>
      <c r="J41" s="138">
        <f t="shared" ref="J41:J55" si="24">E41*0.95/100*$J$6</f>
        <v>59.650500000000001</v>
      </c>
      <c r="L41" s="45"/>
    </row>
    <row r="42" spans="1:32" s="26" customFormat="1" ht="90" customHeight="1">
      <c r="A42" s="45"/>
      <c r="B42" s="39" t="s">
        <v>61</v>
      </c>
      <c r="C42" s="37"/>
      <c r="D42" s="59" t="s">
        <v>459</v>
      </c>
      <c r="E42" s="42">
        <f>'ОБЩИЙ ПРАЙС ЛИСТ'!G284</f>
        <v>2780</v>
      </c>
      <c r="F42" s="138">
        <f t="shared" si="20"/>
        <v>56.114300000000007</v>
      </c>
      <c r="G42" s="138">
        <f t="shared" si="21"/>
        <v>66.316900000000004</v>
      </c>
      <c r="H42" s="138">
        <f t="shared" si="22"/>
        <v>70.397939999999991</v>
      </c>
      <c r="I42" s="138">
        <f t="shared" si="23"/>
        <v>82.399200000000008</v>
      </c>
      <c r="J42" s="138">
        <f t="shared" si="24"/>
        <v>102.999</v>
      </c>
      <c r="L42" s="45"/>
    </row>
    <row r="43" spans="1:32" s="32" customFormat="1" ht="90" customHeight="1">
      <c r="A43" s="106"/>
      <c r="B43" s="56" t="s">
        <v>62</v>
      </c>
      <c r="C43" s="95"/>
      <c r="D43" s="54" t="s">
        <v>460</v>
      </c>
      <c r="E43" s="42">
        <f>'ОБЩИЙ ПРАЙС ЛИСТ'!G296</f>
        <v>4300</v>
      </c>
      <c r="F43" s="138">
        <f t="shared" si="20"/>
        <v>86.79549999999999</v>
      </c>
      <c r="G43" s="138">
        <f t="shared" si="21"/>
        <v>102.5765</v>
      </c>
      <c r="H43" s="138">
        <f t="shared" si="22"/>
        <v>108.88889999999998</v>
      </c>
      <c r="I43" s="138">
        <f t="shared" si="23"/>
        <v>127.452</v>
      </c>
      <c r="J43" s="138">
        <f t="shared" si="24"/>
        <v>159.315</v>
      </c>
      <c r="K43" s="26"/>
      <c r="L43" s="106"/>
    </row>
    <row r="44" spans="1:32" s="30" customFormat="1" ht="90" customHeight="1">
      <c r="A44" s="106"/>
      <c r="B44" s="56" t="s">
        <v>63</v>
      </c>
      <c r="C44" s="95"/>
      <c r="D44" s="54" t="s">
        <v>461</v>
      </c>
      <c r="E44" s="42">
        <f>'ОБЩИЙ ПРАЙС ЛИСТ'!G285</f>
        <v>5220</v>
      </c>
      <c r="F44" s="138">
        <f t="shared" si="20"/>
        <v>105.36570000000002</v>
      </c>
      <c r="G44" s="138">
        <f t="shared" si="21"/>
        <v>124.5231</v>
      </c>
      <c r="H44" s="138">
        <f t="shared" si="22"/>
        <v>132.18606</v>
      </c>
      <c r="I44" s="138">
        <f t="shared" si="23"/>
        <v>154.72080000000003</v>
      </c>
      <c r="J44" s="138">
        <f t="shared" si="24"/>
        <v>193.40100000000001</v>
      </c>
      <c r="K44" s="26"/>
      <c r="L44" s="106"/>
      <c r="M44" s="32"/>
      <c r="N44" s="32"/>
      <c r="O44" s="32"/>
      <c r="P44" s="32"/>
      <c r="Q44" s="32"/>
      <c r="R44" s="32"/>
      <c r="S44" s="32"/>
      <c r="T44" s="32"/>
      <c r="U44" s="32"/>
      <c r="V44" s="32"/>
      <c r="W44" s="32"/>
      <c r="X44" s="32"/>
      <c r="Y44" s="32"/>
      <c r="Z44" s="32"/>
      <c r="AA44" s="32"/>
      <c r="AB44" s="32"/>
      <c r="AC44" s="32"/>
      <c r="AD44" s="32"/>
      <c r="AE44" s="32"/>
      <c r="AF44" s="32"/>
    </row>
    <row r="45" spans="1:32" s="31" customFormat="1" ht="90" customHeight="1">
      <c r="A45" s="45"/>
      <c r="B45" s="56" t="s">
        <v>153</v>
      </c>
      <c r="C45" s="27"/>
      <c r="D45" s="59" t="s">
        <v>462</v>
      </c>
      <c r="E45" s="42">
        <f>'ОБЩИЙ ПРАЙС ЛИСТ'!G288</f>
        <v>6090</v>
      </c>
      <c r="F45" s="138">
        <f t="shared" si="20"/>
        <v>122.92665000000001</v>
      </c>
      <c r="G45" s="138">
        <f t="shared" si="21"/>
        <v>145.27695</v>
      </c>
      <c r="H45" s="138">
        <f t="shared" si="22"/>
        <v>154.21706999999998</v>
      </c>
      <c r="I45" s="138">
        <f t="shared" si="23"/>
        <v>180.5076</v>
      </c>
      <c r="J45" s="138">
        <f t="shared" si="24"/>
        <v>225.63449999999997</v>
      </c>
      <c r="K45" s="26"/>
      <c r="L45" s="106"/>
      <c r="M45" s="32"/>
      <c r="N45" s="32"/>
      <c r="O45" s="32"/>
      <c r="P45" s="32"/>
      <c r="Q45" s="32"/>
      <c r="R45" s="32"/>
      <c r="S45" s="32"/>
      <c r="T45" s="32"/>
      <c r="U45" s="32"/>
      <c r="V45" s="32"/>
      <c r="W45" s="32"/>
      <c r="X45" s="32"/>
      <c r="Y45" s="32"/>
      <c r="Z45" s="32"/>
      <c r="AA45" s="32"/>
      <c r="AB45" s="32"/>
      <c r="AC45" s="32"/>
      <c r="AD45" s="32"/>
      <c r="AE45" s="32"/>
      <c r="AF45" s="32"/>
    </row>
    <row r="46" spans="1:32" s="31" customFormat="1" ht="90" customHeight="1">
      <c r="A46" s="45"/>
      <c r="B46" s="39" t="s">
        <v>64</v>
      </c>
      <c r="C46" s="27"/>
      <c r="D46" s="59" t="s">
        <v>463</v>
      </c>
      <c r="E46" s="42">
        <f>'ОБЩИЙ ПРАЙС ЛИСТ'!G286</f>
        <v>5292</v>
      </c>
      <c r="F46" s="138">
        <f t="shared" si="20"/>
        <v>106.81902000000002</v>
      </c>
      <c r="G46" s="138">
        <f t="shared" si="21"/>
        <v>126.24066000000001</v>
      </c>
      <c r="H46" s="138">
        <f t="shared" si="22"/>
        <v>134.00931599999998</v>
      </c>
      <c r="I46" s="138">
        <f t="shared" si="23"/>
        <v>156.85487999999998</v>
      </c>
      <c r="J46" s="138">
        <f t="shared" si="24"/>
        <v>196.06859999999998</v>
      </c>
      <c r="K46" s="26"/>
      <c r="L46" s="106"/>
      <c r="M46" s="32"/>
      <c r="N46" s="32"/>
      <c r="O46" s="32"/>
      <c r="P46" s="32"/>
      <c r="Q46" s="32"/>
      <c r="R46" s="32"/>
      <c r="S46" s="32"/>
      <c r="T46" s="32"/>
      <c r="U46" s="32"/>
      <c r="V46" s="32"/>
      <c r="W46" s="32"/>
      <c r="X46" s="32"/>
      <c r="Y46" s="32"/>
      <c r="Z46" s="32"/>
      <c r="AA46" s="32"/>
      <c r="AB46" s="32"/>
      <c r="AC46" s="32"/>
      <c r="AD46" s="32"/>
      <c r="AE46" s="32"/>
      <c r="AF46" s="32"/>
    </row>
    <row r="47" spans="1:32" s="31" customFormat="1" ht="90" customHeight="1">
      <c r="A47" s="45"/>
      <c r="B47" s="56" t="s">
        <v>2943</v>
      </c>
      <c r="C47" s="27"/>
      <c r="D47" s="59" t="s">
        <v>2944</v>
      </c>
      <c r="E47" s="42">
        <f>'ОБЩИЙ ПРАЙС ЛИСТ'!G287</f>
        <v>5292</v>
      </c>
      <c r="F47" s="138">
        <f t="shared" si="20"/>
        <v>106.81902000000002</v>
      </c>
      <c r="G47" s="138">
        <f t="shared" si="21"/>
        <v>126.24066000000001</v>
      </c>
      <c r="H47" s="138">
        <f t="shared" si="22"/>
        <v>134.00931599999998</v>
      </c>
      <c r="I47" s="138">
        <f t="shared" si="23"/>
        <v>156.85487999999998</v>
      </c>
      <c r="J47" s="138">
        <f t="shared" si="24"/>
        <v>196.06859999999998</v>
      </c>
      <c r="K47" s="26"/>
      <c r="L47" s="106"/>
      <c r="M47" s="32"/>
      <c r="N47" s="32"/>
      <c r="O47" s="32"/>
      <c r="P47" s="32"/>
      <c r="Q47" s="32"/>
      <c r="R47" s="32"/>
      <c r="S47" s="32"/>
      <c r="T47" s="32"/>
      <c r="U47" s="32"/>
      <c r="V47" s="32"/>
      <c r="W47" s="32"/>
      <c r="X47" s="32"/>
      <c r="Y47" s="32"/>
      <c r="Z47" s="32"/>
      <c r="AA47" s="32"/>
      <c r="AB47" s="32"/>
      <c r="AC47" s="32"/>
      <c r="AD47" s="32"/>
      <c r="AE47" s="32"/>
      <c r="AF47" s="32"/>
    </row>
    <row r="48" spans="1:32" s="31" customFormat="1" ht="90" customHeight="1">
      <c r="A48" s="45"/>
      <c r="B48" s="56" t="s">
        <v>2947</v>
      </c>
      <c r="C48" s="27"/>
      <c r="D48" s="59" t="s">
        <v>2949</v>
      </c>
      <c r="E48" s="42">
        <f>'ОБЩИЙ ПРАЙС ЛИСТ'!G289</f>
        <v>5565</v>
      </c>
      <c r="F48" s="138">
        <f t="shared" si="20"/>
        <v>112.32952500000002</v>
      </c>
      <c r="G48" s="138">
        <f t="shared" si="21"/>
        <v>132.753075</v>
      </c>
      <c r="H48" s="138">
        <f t="shared" si="22"/>
        <v>140.922495</v>
      </c>
      <c r="I48" s="138">
        <f t="shared" si="23"/>
        <v>164.94659999999999</v>
      </c>
      <c r="J48" s="138">
        <f t="shared" si="24"/>
        <v>206.18324999999999</v>
      </c>
      <c r="K48" s="26"/>
      <c r="L48" s="106"/>
      <c r="M48" s="32"/>
      <c r="N48" s="32"/>
      <c r="O48" s="32"/>
      <c r="P48" s="32"/>
      <c r="Q48" s="32"/>
      <c r="R48" s="32"/>
      <c r="S48" s="32"/>
      <c r="T48" s="32"/>
      <c r="U48" s="32"/>
      <c r="V48" s="32"/>
      <c r="W48" s="32"/>
      <c r="X48" s="32"/>
      <c r="Y48" s="32"/>
      <c r="Z48" s="32"/>
      <c r="AA48" s="32"/>
      <c r="AB48" s="32"/>
      <c r="AC48" s="32"/>
      <c r="AD48" s="32"/>
      <c r="AE48" s="32"/>
      <c r="AF48" s="32"/>
    </row>
    <row r="49" spans="1:32" s="31" customFormat="1" ht="90" customHeight="1">
      <c r="A49" s="45"/>
      <c r="B49" s="56" t="s">
        <v>2948</v>
      </c>
      <c r="C49" s="27"/>
      <c r="D49" s="59" t="s">
        <v>2950</v>
      </c>
      <c r="E49" s="42">
        <f>'ОБЩИЙ ПРАЙС ЛИСТ'!G290</f>
        <v>5565</v>
      </c>
      <c r="F49" s="138">
        <f t="shared" si="20"/>
        <v>112.32952500000002</v>
      </c>
      <c r="G49" s="138">
        <f t="shared" si="21"/>
        <v>132.753075</v>
      </c>
      <c r="H49" s="138">
        <f t="shared" si="22"/>
        <v>140.922495</v>
      </c>
      <c r="I49" s="138">
        <f t="shared" si="23"/>
        <v>164.94659999999999</v>
      </c>
      <c r="J49" s="138">
        <f t="shared" si="24"/>
        <v>206.18324999999999</v>
      </c>
      <c r="K49" s="26"/>
      <c r="L49" s="106"/>
      <c r="M49" s="32"/>
      <c r="N49" s="32"/>
      <c r="O49" s="32"/>
      <c r="P49" s="32"/>
      <c r="Q49" s="32"/>
      <c r="R49" s="32"/>
      <c r="S49" s="32"/>
      <c r="T49" s="32"/>
      <c r="U49" s="32"/>
      <c r="V49" s="32"/>
      <c r="W49" s="32"/>
      <c r="X49" s="32"/>
      <c r="Y49" s="32"/>
      <c r="Z49" s="32"/>
      <c r="AA49" s="32"/>
      <c r="AB49" s="32"/>
      <c r="AC49" s="32"/>
      <c r="AD49" s="32"/>
      <c r="AE49" s="32"/>
      <c r="AF49" s="32"/>
    </row>
    <row r="50" spans="1:32" s="31" customFormat="1" ht="90" customHeight="1">
      <c r="A50" s="45"/>
      <c r="B50" s="39" t="s">
        <v>65</v>
      </c>
      <c r="C50" s="27"/>
      <c r="D50" s="59" t="s">
        <v>464</v>
      </c>
      <c r="E50" s="42">
        <f>'ОБЩИЙ ПРАЙС ЛИСТ'!G291</f>
        <v>8904</v>
      </c>
      <c r="F50" s="138">
        <f t="shared" si="20"/>
        <v>179.72724000000002</v>
      </c>
      <c r="G50" s="138">
        <f t="shared" si="21"/>
        <v>212.40492</v>
      </c>
      <c r="H50" s="138">
        <f t="shared" si="22"/>
        <v>225.47599199999999</v>
      </c>
      <c r="I50" s="138">
        <f t="shared" si="23"/>
        <v>263.91455999999999</v>
      </c>
      <c r="J50" s="138">
        <f t="shared" si="24"/>
        <v>329.89319999999998</v>
      </c>
      <c r="K50" s="26"/>
      <c r="L50" s="106"/>
      <c r="M50" s="32"/>
      <c r="N50" s="32"/>
      <c r="O50" s="32"/>
      <c r="P50" s="32"/>
      <c r="Q50" s="32"/>
      <c r="R50" s="32"/>
      <c r="S50" s="32"/>
      <c r="T50" s="32"/>
      <c r="U50" s="32"/>
      <c r="V50" s="32"/>
      <c r="W50" s="32"/>
      <c r="X50" s="32"/>
      <c r="Y50" s="32"/>
      <c r="Z50" s="32"/>
      <c r="AA50" s="32"/>
      <c r="AB50" s="32"/>
      <c r="AC50" s="32"/>
    </row>
    <row r="51" spans="1:32" s="31" customFormat="1" ht="90" customHeight="1">
      <c r="A51" s="45"/>
      <c r="B51" s="56" t="s">
        <v>2955</v>
      </c>
      <c r="C51" s="27"/>
      <c r="D51" s="59" t="s">
        <v>2956</v>
      </c>
      <c r="E51" s="42">
        <f>'ОБЩИЙ ПРАЙС ЛИСТ'!G292</f>
        <v>8904</v>
      </c>
      <c r="F51" s="138">
        <f t="shared" si="20"/>
        <v>179.72724000000002</v>
      </c>
      <c r="G51" s="138">
        <f t="shared" si="21"/>
        <v>212.40492</v>
      </c>
      <c r="H51" s="138">
        <f t="shared" si="22"/>
        <v>225.47599199999999</v>
      </c>
      <c r="I51" s="138">
        <f t="shared" si="23"/>
        <v>263.91455999999999</v>
      </c>
      <c r="J51" s="138">
        <f t="shared" si="24"/>
        <v>329.89319999999998</v>
      </c>
      <c r="K51" s="26"/>
      <c r="L51" s="106"/>
      <c r="M51" s="32"/>
      <c r="N51" s="32"/>
      <c r="O51" s="32"/>
      <c r="P51" s="32"/>
      <c r="Q51" s="32"/>
      <c r="R51" s="32"/>
      <c r="S51" s="32"/>
      <c r="T51" s="32"/>
      <c r="U51" s="32"/>
      <c r="V51" s="32"/>
      <c r="W51" s="32"/>
      <c r="X51" s="32"/>
      <c r="Y51" s="32"/>
      <c r="Z51" s="32"/>
      <c r="AA51" s="32"/>
      <c r="AB51" s="32"/>
      <c r="AC51" s="32"/>
    </row>
    <row r="52" spans="1:32" s="31" customFormat="1" ht="90" customHeight="1">
      <c r="A52" s="45"/>
      <c r="B52" s="39" t="s">
        <v>66</v>
      </c>
      <c r="C52" s="37"/>
      <c r="D52" s="59" t="s">
        <v>465</v>
      </c>
      <c r="E52" s="42">
        <f>'ОБЩИЙ ПРАЙС ЛИСТ'!G293</f>
        <v>1355</v>
      </c>
      <c r="F52" s="138">
        <f t="shared" si="20"/>
        <v>27.350675000000006</v>
      </c>
      <c r="G52" s="138">
        <f t="shared" si="21"/>
        <v>32.323524999999997</v>
      </c>
      <c r="H52" s="138">
        <f t="shared" si="22"/>
        <v>34.312664999999996</v>
      </c>
      <c r="I52" s="138">
        <f t="shared" si="23"/>
        <v>40.162200000000006</v>
      </c>
      <c r="J52" s="138">
        <f t="shared" si="24"/>
        <v>50.202750000000002</v>
      </c>
      <c r="K52" s="26"/>
      <c r="L52" s="106"/>
      <c r="M52" s="32"/>
      <c r="N52" s="32"/>
      <c r="O52" s="32"/>
      <c r="P52" s="32"/>
      <c r="Q52" s="32"/>
      <c r="R52" s="32"/>
      <c r="S52" s="32"/>
      <c r="T52" s="32"/>
      <c r="U52" s="32"/>
      <c r="V52" s="32"/>
      <c r="W52" s="32"/>
      <c r="X52" s="32"/>
      <c r="Y52" s="32"/>
      <c r="Z52" s="32"/>
      <c r="AA52" s="32"/>
      <c r="AB52" s="32"/>
      <c r="AC52" s="32"/>
    </row>
    <row r="53" spans="1:32" s="31" customFormat="1" ht="90" customHeight="1">
      <c r="A53" s="45"/>
      <c r="B53" s="56" t="s">
        <v>2935</v>
      </c>
      <c r="C53" s="37"/>
      <c r="D53" s="59" t="s">
        <v>2936</v>
      </c>
      <c r="E53" s="42">
        <f>'ОБЩИЙ ПРАЙС ЛИСТ'!G294</f>
        <v>1555</v>
      </c>
      <c r="F53" s="138">
        <f t="shared" si="20"/>
        <v>31.387675000000005</v>
      </c>
      <c r="G53" s="138">
        <f t="shared" si="21"/>
        <v>37.094524999999997</v>
      </c>
      <c r="H53" s="138">
        <f t="shared" si="22"/>
        <v>39.377264999999994</v>
      </c>
      <c r="I53" s="138">
        <f t="shared" si="23"/>
        <v>46.09020000000001</v>
      </c>
      <c r="J53" s="138">
        <f t="shared" si="24"/>
        <v>57.612750000000005</v>
      </c>
      <c r="K53" s="26"/>
      <c r="L53" s="106"/>
      <c r="M53" s="32"/>
      <c r="N53" s="32"/>
      <c r="O53" s="32"/>
      <c r="P53" s="32"/>
      <c r="Q53" s="32"/>
      <c r="R53" s="32"/>
      <c r="S53" s="32"/>
      <c r="T53" s="32"/>
      <c r="U53" s="32"/>
      <c r="V53" s="32"/>
      <c r="W53" s="32"/>
      <c r="X53" s="32"/>
      <c r="Y53" s="32"/>
      <c r="Z53" s="32"/>
      <c r="AA53" s="32"/>
      <c r="AB53" s="32"/>
      <c r="AC53" s="32"/>
    </row>
    <row r="54" spans="1:32" s="31" customFormat="1" ht="90" customHeight="1">
      <c r="A54" s="45"/>
      <c r="B54" s="56" t="s">
        <v>2939</v>
      </c>
      <c r="C54" s="37"/>
      <c r="D54" s="59" t="s">
        <v>2940</v>
      </c>
      <c r="E54" s="42">
        <f>'ОБЩИЙ ПРАЙС ЛИСТ'!G297</f>
        <v>1000</v>
      </c>
      <c r="F54" s="138">
        <f t="shared" si="20"/>
        <v>20.184999999999999</v>
      </c>
      <c r="G54" s="138">
        <f t="shared" si="21"/>
        <v>23.855</v>
      </c>
      <c r="H54" s="138">
        <f t="shared" si="22"/>
        <v>25.323</v>
      </c>
      <c r="I54" s="138">
        <f t="shared" si="23"/>
        <v>29.64</v>
      </c>
      <c r="J54" s="138">
        <f t="shared" si="24"/>
        <v>37.049999999999997</v>
      </c>
      <c r="K54" s="26"/>
      <c r="L54" s="106"/>
      <c r="M54" s="32"/>
      <c r="N54" s="32"/>
      <c r="O54" s="32"/>
      <c r="P54" s="32"/>
      <c r="Q54" s="32"/>
      <c r="R54" s="32"/>
      <c r="S54" s="32"/>
      <c r="T54" s="32"/>
      <c r="U54" s="32"/>
      <c r="V54" s="32"/>
      <c r="W54" s="32"/>
      <c r="X54" s="32"/>
      <c r="Y54" s="32"/>
      <c r="Z54" s="32"/>
      <c r="AA54" s="32"/>
      <c r="AB54" s="32"/>
      <c r="AC54" s="32"/>
    </row>
    <row r="55" spans="1:32" s="31" customFormat="1" ht="90" customHeight="1">
      <c r="A55" s="45"/>
      <c r="B55" s="56" t="s">
        <v>2959</v>
      </c>
      <c r="C55" s="37"/>
      <c r="D55" s="59" t="s">
        <v>2960</v>
      </c>
      <c r="E55" s="42">
        <f>'ОБЩИЙ ПРАЙС ЛИСТ'!G298</f>
        <v>4480</v>
      </c>
      <c r="F55" s="138">
        <f t="shared" si="20"/>
        <v>90.428799999999995</v>
      </c>
      <c r="G55" s="138">
        <f t="shared" si="21"/>
        <v>106.8704</v>
      </c>
      <c r="H55" s="138">
        <f t="shared" si="22"/>
        <v>113.44704</v>
      </c>
      <c r="I55" s="138">
        <f t="shared" si="23"/>
        <v>132.78720000000001</v>
      </c>
      <c r="J55" s="138">
        <f t="shared" si="24"/>
        <v>165.98400000000001</v>
      </c>
      <c r="K55" s="26"/>
      <c r="L55" s="106"/>
      <c r="M55" s="32"/>
      <c r="N55" s="32"/>
      <c r="O55" s="32"/>
      <c r="P55" s="32"/>
      <c r="Q55" s="32"/>
      <c r="R55" s="32"/>
      <c r="S55" s="32"/>
      <c r="T55" s="32"/>
      <c r="U55" s="32"/>
      <c r="V55" s="32"/>
      <c r="W55" s="32"/>
      <c r="X55" s="32"/>
      <c r="Y55" s="32"/>
      <c r="Z55" s="32"/>
      <c r="AA55" s="32"/>
      <c r="AB55" s="32"/>
      <c r="AC55" s="32"/>
    </row>
    <row r="56" spans="1:32" s="26" customFormat="1" ht="12.75" customHeight="1">
      <c r="A56" s="45"/>
      <c r="B56" s="148" t="s">
        <v>2426</v>
      </c>
      <c r="C56" s="148"/>
      <c r="D56" s="148"/>
      <c r="E56" s="148"/>
      <c r="F56" s="148"/>
      <c r="G56" s="148"/>
      <c r="H56" s="148"/>
      <c r="I56" s="148"/>
      <c r="J56" s="148"/>
      <c r="K56" s="148"/>
      <c r="L56" s="106"/>
      <c r="M56" s="32"/>
      <c r="N56" s="32"/>
      <c r="O56" s="32"/>
      <c r="P56" s="32"/>
      <c r="Q56" s="32"/>
      <c r="R56" s="32"/>
      <c r="S56" s="32"/>
      <c r="T56" s="32"/>
      <c r="U56" s="32"/>
      <c r="V56" s="32"/>
      <c r="W56" s="32"/>
      <c r="X56" s="32"/>
      <c r="Y56" s="32"/>
      <c r="Z56" s="32"/>
      <c r="AA56" s="32"/>
      <c r="AB56" s="32"/>
    </row>
    <row r="57" spans="1:32" s="31" customFormat="1" ht="90" customHeight="1">
      <c r="A57" s="45"/>
      <c r="B57" s="39" t="s">
        <v>67</v>
      </c>
      <c r="C57" s="37"/>
      <c r="D57" s="59" t="s">
        <v>2246</v>
      </c>
      <c r="E57" s="42">
        <f>'ОБЩИЙ ПРАЙС ЛИСТ'!G279</f>
        <v>1540</v>
      </c>
      <c r="F57" s="138">
        <f t="shared" ref="F57:F62" si="25">E57*0.55/100*$K$6</f>
        <v>31.084900000000001</v>
      </c>
      <c r="G57" s="138">
        <f t="shared" ref="G57:G62" si="26">E57*0.65/100*$K$6</f>
        <v>36.736699999999999</v>
      </c>
      <c r="H57" s="138">
        <f t="shared" ref="H57:H62" si="27">E57*0.69/100*$K$6</f>
        <v>38.997419999999998</v>
      </c>
      <c r="I57" s="138">
        <f t="shared" ref="I57:I62" si="28">J57*0.8</f>
        <v>45.645600000000002</v>
      </c>
      <c r="J57" s="138">
        <f t="shared" ref="J57:J62" si="29">E57*0.95/100*$J$6</f>
        <v>57.057000000000002</v>
      </c>
      <c r="K57" s="32"/>
      <c r="L57" s="106"/>
      <c r="M57" s="32"/>
      <c r="N57" s="32"/>
      <c r="O57" s="32"/>
      <c r="P57" s="32"/>
      <c r="Q57" s="32"/>
      <c r="R57" s="32"/>
      <c r="S57" s="32"/>
      <c r="T57" s="32"/>
      <c r="U57" s="32"/>
      <c r="V57" s="32"/>
      <c r="W57" s="32"/>
      <c r="X57" s="32"/>
      <c r="Y57" s="32"/>
      <c r="Z57" s="32"/>
      <c r="AA57" s="32"/>
      <c r="AB57" s="32"/>
    </row>
    <row r="58" spans="1:32" s="31" customFormat="1" ht="90" customHeight="1">
      <c r="A58" s="45"/>
      <c r="B58" s="39" t="s">
        <v>68</v>
      </c>
      <c r="C58" s="37"/>
      <c r="D58" s="59" t="s">
        <v>2247</v>
      </c>
      <c r="E58" s="42">
        <f>'ОБЩИЙ ПРАЙС ЛИСТ'!G280</f>
        <v>1875</v>
      </c>
      <c r="F58" s="138">
        <f t="shared" si="25"/>
        <v>37.846874999999997</v>
      </c>
      <c r="G58" s="138">
        <f t="shared" si="26"/>
        <v>44.728124999999999</v>
      </c>
      <c r="H58" s="138">
        <f t="shared" si="27"/>
        <v>47.480624999999996</v>
      </c>
      <c r="I58" s="138">
        <f t="shared" si="28"/>
        <v>55.575000000000003</v>
      </c>
      <c r="J58" s="138">
        <f t="shared" si="29"/>
        <v>69.46875</v>
      </c>
      <c r="K58" s="32"/>
      <c r="L58" s="106"/>
      <c r="M58" s="32"/>
      <c r="N58" s="32"/>
      <c r="O58" s="32"/>
      <c r="P58" s="32"/>
      <c r="Q58" s="32"/>
      <c r="R58" s="32"/>
      <c r="S58" s="32"/>
      <c r="T58" s="32"/>
      <c r="U58" s="32"/>
      <c r="V58" s="32"/>
      <c r="W58" s="32"/>
      <c r="X58" s="32"/>
      <c r="Y58" s="32"/>
      <c r="Z58" s="32"/>
      <c r="AA58" s="32"/>
      <c r="AB58" s="32"/>
    </row>
    <row r="59" spans="1:32" s="31" customFormat="1" ht="90" customHeight="1">
      <c r="A59" s="45"/>
      <c r="B59" s="39" t="s">
        <v>69</v>
      </c>
      <c r="C59" s="37"/>
      <c r="D59" s="59" t="s">
        <v>2248</v>
      </c>
      <c r="E59" s="42">
        <f>'ОБЩИЙ ПРАЙС ЛИСТ'!G277</f>
        <v>2985</v>
      </c>
      <c r="F59" s="138">
        <f t="shared" si="25"/>
        <v>60.25222500000001</v>
      </c>
      <c r="G59" s="138">
        <f t="shared" si="26"/>
        <v>71.207174999999992</v>
      </c>
      <c r="H59" s="138">
        <f t="shared" si="27"/>
        <v>75.589154999999977</v>
      </c>
      <c r="I59" s="138">
        <f t="shared" si="28"/>
        <v>88.475400000000008</v>
      </c>
      <c r="J59" s="138">
        <f t="shared" si="29"/>
        <v>110.59425</v>
      </c>
      <c r="K59" s="32"/>
      <c r="L59" s="106"/>
      <c r="M59" s="32"/>
      <c r="N59" s="32"/>
      <c r="O59" s="32"/>
      <c r="P59" s="32"/>
      <c r="Q59" s="32"/>
      <c r="R59" s="32"/>
      <c r="S59" s="32"/>
      <c r="T59" s="32"/>
      <c r="U59" s="32"/>
      <c r="V59" s="32"/>
      <c r="W59" s="32"/>
      <c r="X59" s="32"/>
      <c r="Y59" s="32"/>
      <c r="Z59" s="32"/>
      <c r="AA59" s="32"/>
      <c r="AB59" s="32"/>
    </row>
    <row r="60" spans="1:32" s="31" customFormat="1" ht="90" customHeight="1">
      <c r="A60" s="45"/>
      <c r="B60" s="39" t="s">
        <v>70</v>
      </c>
      <c r="C60" s="37"/>
      <c r="D60" s="59" t="s">
        <v>2300</v>
      </c>
      <c r="E60" s="42">
        <f>'ОБЩИЙ ПРАЙС ЛИСТ'!G276</f>
        <v>1430</v>
      </c>
      <c r="F60" s="138">
        <f t="shared" si="25"/>
        <v>28.864550000000005</v>
      </c>
      <c r="G60" s="138">
        <f t="shared" si="26"/>
        <v>34.112650000000002</v>
      </c>
      <c r="H60" s="138">
        <f t="shared" si="27"/>
        <v>36.211889999999997</v>
      </c>
      <c r="I60" s="138">
        <f t="shared" si="28"/>
        <v>42.385200000000005</v>
      </c>
      <c r="J60" s="138">
        <f t="shared" si="29"/>
        <v>52.981500000000004</v>
      </c>
      <c r="K60" s="32"/>
      <c r="L60" s="106"/>
      <c r="M60" s="32"/>
      <c r="N60" s="32"/>
      <c r="O60" s="32"/>
      <c r="P60" s="32"/>
      <c r="Q60" s="32"/>
      <c r="R60" s="32"/>
      <c r="S60" s="32"/>
      <c r="T60" s="32"/>
      <c r="U60" s="32"/>
      <c r="V60" s="32"/>
      <c r="W60" s="32"/>
      <c r="X60" s="32"/>
      <c r="Y60" s="32"/>
      <c r="Z60" s="32"/>
      <c r="AA60" s="32"/>
      <c r="AB60" s="32"/>
    </row>
    <row r="61" spans="1:32" s="31" customFormat="1" ht="90" customHeight="1">
      <c r="A61" s="45"/>
      <c r="B61" s="56" t="s">
        <v>2735</v>
      </c>
      <c r="C61" s="37"/>
      <c r="D61" s="59" t="s">
        <v>2736</v>
      </c>
      <c r="E61" s="42">
        <f>'ОБЩИЙ ПРАЙС ЛИСТ'!G278</f>
        <v>3055</v>
      </c>
      <c r="F61" s="138">
        <f t="shared" si="25"/>
        <v>61.665175000000005</v>
      </c>
      <c r="G61" s="138">
        <f t="shared" si="26"/>
        <v>72.877025000000003</v>
      </c>
      <c r="H61" s="138">
        <f t="shared" si="27"/>
        <v>77.361764999999991</v>
      </c>
      <c r="I61" s="138">
        <f t="shared" si="28"/>
        <v>90.550200000000004</v>
      </c>
      <c r="J61" s="138">
        <f t="shared" si="29"/>
        <v>113.18774999999999</v>
      </c>
      <c r="K61" s="32"/>
      <c r="L61" s="106"/>
      <c r="M61" s="32"/>
      <c r="N61" s="32"/>
      <c r="O61" s="32"/>
      <c r="P61" s="32"/>
      <c r="Q61" s="32"/>
      <c r="R61" s="32"/>
      <c r="S61" s="32"/>
      <c r="T61" s="32"/>
      <c r="U61" s="32"/>
      <c r="V61" s="32"/>
      <c r="W61" s="32"/>
      <c r="X61" s="32"/>
      <c r="Y61" s="32"/>
      <c r="Z61" s="32"/>
      <c r="AA61" s="32"/>
      <c r="AB61" s="32"/>
    </row>
    <row r="62" spans="1:32" s="31" customFormat="1" ht="90" customHeight="1">
      <c r="A62" s="45"/>
      <c r="B62" s="39" t="s">
        <v>71</v>
      </c>
      <c r="C62" s="27"/>
      <c r="D62" s="59" t="s">
        <v>2249</v>
      </c>
      <c r="E62" s="42">
        <f>'ОБЩИЙ ПРАЙС ЛИСТ'!G281</f>
        <v>1355</v>
      </c>
      <c r="F62" s="138">
        <f t="shared" si="25"/>
        <v>27.350675000000006</v>
      </c>
      <c r="G62" s="138">
        <f t="shared" si="26"/>
        <v>32.323524999999997</v>
      </c>
      <c r="H62" s="138">
        <f t="shared" si="27"/>
        <v>34.312664999999996</v>
      </c>
      <c r="I62" s="138">
        <f t="shared" si="28"/>
        <v>40.162200000000006</v>
      </c>
      <c r="J62" s="138">
        <f t="shared" si="29"/>
        <v>50.202750000000002</v>
      </c>
      <c r="K62" s="32"/>
      <c r="L62" s="106"/>
      <c r="M62" s="32"/>
      <c r="N62" s="32"/>
      <c r="O62" s="32"/>
      <c r="P62" s="32"/>
      <c r="Q62" s="32"/>
      <c r="R62" s="32"/>
      <c r="S62" s="32"/>
      <c r="T62" s="32"/>
      <c r="U62" s="32"/>
      <c r="V62" s="32"/>
      <c r="W62" s="32"/>
      <c r="X62" s="32"/>
      <c r="Y62" s="32"/>
      <c r="Z62" s="32"/>
      <c r="AA62" s="32"/>
      <c r="AB62" s="32"/>
    </row>
    <row r="63" spans="1:32" s="26" customFormat="1" ht="12.75" customHeight="1">
      <c r="A63" s="45"/>
      <c r="B63" s="148" t="s">
        <v>2427</v>
      </c>
      <c r="C63" s="148"/>
      <c r="D63" s="148"/>
      <c r="E63" s="148"/>
      <c r="F63" s="148"/>
      <c r="G63" s="148"/>
      <c r="H63" s="148"/>
      <c r="I63" s="148"/>
      <c r="J63" s="148"/>
      <c r="K63" s="148"/>
      <c r="L63" s="106"/>
      <c r="M63" s="32"/>
      <c r="N63" s="32"/>
      <c r="O63" s="32"/>
      <c r="P63" s="32"/>
      <c r="Q63" s="32"/>
      <c r="R63" s="32"/>
      <c r="S63" s="32"/>
      <c r="T63" s="32"/>
      <c r="U63" s="32"/>
      <c r="V63" s="32"/>
      <c r="W63" s="32"/>
      <c r="X63" s="32"/>
      <c r="Y63" s="32"/>
      <c r="Z63" s="32"/>
      <c r="AA63" s="32"/>
      <c r="AB63" s="32"/>
    </row>
    <row r="64" spans="1:32" s="30" customFormat="1" ht="90" customHeight="1">
      <c r="A64" s="106"/>
      <c r="B64" s="56" t="s">
        <v>72</v>
      </c>
      <c r="C64" s="95"/>
      <c r="D64" s="41" t="s">
        <v>466</v>
      </c>
      <c r="E64" s="42">
        <f>'ОБЩИЙ ПРАЙС ЛИСТ'!G270</f>
        <v>5565</v>
      </c>
      <c r="F64" s="138">
        <f t="shared" ref="F64:F66" si="30">E64*0.55/100*$K$6</f>
        <v>112.32952500000002</v>
      </c>
      <c r="G64" s="138">
        <f t="shared" ref="G64:G66" si="31">E64*0.65/100*$K$6</f>
        <v>132.753075</v>
      </c>
      <c r="H64" s="138">
        <f t="shared" ref="H64:H66" si="32">E64*0.69/100*$K$6</f>
        <v>140.922495</v>
      </c>
      <c r="I64" s="138">
        <f t="shared" ref="I64:I66" si="33">J64*0.8</f>
        <v>164.94659999999999</v>
      </c>
      <c r="J64" s="138">
        <f t="shared" ref="J64:J66" si="34">E64*0.95/100*$J$6</f>
        <v>206.18324999999999</v>
      </c>
      <c r="K64" s="32"/>
      <c r="L64" s="106"/>
      <c r="M64" s="32"/>
      <c r="N64" s="32"/>
      <c r="O64" s="32"/>
      <c r="P64" s="32"/>
      <c r="Q64" s="32"/>
      <c r="R64" s="32"/>
      <c r="S64" s="32"/>
      <c r="T64" s="32"/>
      <c r="U64" s="32"/>
      <c r="V64" s="32"/>
      <c r="W64" s="32"/>
      <c r="X64" s="32"/>
      <c r="Y64" s="32"/>
      <c r="Z64" s="32"/>
      <c r="AA64" s="32"/>
      <c r="AB64" s="32"/>
    </row>
    <row r="65" spans="1:28" s="30" customFormat="1" ht="90" customHeight="1">
      <c r="A65" s="106"/>
      <c r="B65" s="56" t="s">
        <v>73</v>
      </c>
      <c r="C65" s="95"/>
      <c r="D65" s="41" t="s">
        <v>467</v>
      </c>
      <c r="E65" s="42">
        <f>'ОБЩИЙ ПРАЙС ЛИСТ'!G271</f>
        <v>7100</v>
      </c>
      <c r="F65" s="138">
        <f t="shared" si="30"/>
        <v>143.3135</v>
      </c>
      <c r="G65" s="138">
        <f t="shared" si="31"/>
        <v>169.37049999999999</v>
      </c>
      <c r="H65" s="138">
        <f t="shared" si="32"/>
        <v>179.79330000000002</v>
      </c>
      <c r="I65" s="138">
        <f t="shared" si="33"/>
        <v>210.44400000000002</v>
      </c>
      <c r="J65" s="138">
        <f t="shared" si="34"/>
        <v>263.05500000000001</v>
      </c>
      <c r="K65" s="32"/>
      <c r="L65" s="106"/>
      <c r="M65" s="32"/>
      <c r="N65" s="32"/>
      <c r="O65" s="32"/>
      <c r="P65" s="32"/>
      <c r="Q65" s="32"/>
      <c r="R65" s="32"/>
      <c r="S65" s="32"/>
      <c r="T65" s="32"/>
      <c r="U65" s="32"/>
      <c r="V65" s="32"/>
      <c r="W65" s="32"/>
      <c r="X65" s="32"/>
      <c r="Y65" s="32"/>
      <c r="Z65" s="32"/>
      <c r="AA65" s="32"/>
      <c r="AB65" s="32"/>
    </row>
    <row r="66" spans="1:28" s="31" customFormat="1" ht="90" customHeight="1">
      <c r="A66" s="45"/>
      <c r="B66" s="39" t="s">
        <v>74</v>
      </c>
      <c r="C66" s="27"/>
      <c r="D66" s="59" t="s">
        <v>468</v>
      </c>
      <c r="E66" s="42">
        <f>'ОБЩИЙ ПРАЙС ЛИСТ'!G272</f>
        <v>10235</v>
      </c>
      <c r="F66" s="138">
        <f t="shared" si="30"/>
        <v>206.59347499999998</v>
      </c>
      <c r="G66" s="138">
        <f t="shared" si="31"/>
        <v>244.155925</v>
      </c>
      <c r="H66" s="138">
        <f t="shared" si="32"/>
        <v>259.180905</v>
      </c>
      <c r="I66" s="138">
        <f t="shared" si="33"/>
        <v>303.36540000000002</v>
      </c>
      <c r="J66" s="138">
        <f t="shared" si="34"/>
        <v>379.20675</v>
      </c>
      <c r="K66" s="32"/>
      <c r="L66" s="106"/>
      <c r="M66" s="32"/>
      <c r="N66" s="32"/>
      <c r="O66" s="32"/>
      <c r="P66" s="32"/>
      <c r="Q66" s="32"/>
      <c r="R66" s="32"/>
      <c r="S66" s="32"/>
      <c r="T66" s="32"/>
      <c r="U66" s="32"/>
      <c r="V66" s="32"/>
      <c r="W66" s="32"/>
      <c r="X66" s="32"/>
      <c r="Y66" s="32"/>
      <c r="Z66" s="32"/>
      <c r="AA66" s="32"/>
      <c r="AB66" s="32"/>
    </row>
    <row r="67" spans="1:28" s="26" customFormat="1" ht="12.75" customHeight="1">
      <c r="A67" s="45"/>
      <c r="B67" s="148" t="s">
        <v>2428</v>
      </c>
      <c r="C67" s="148"/>
      <c r="D67" s="148"/>
      <c r="E67" s="148"/>
      <c r="F67" s="148"/>
      <c r="G67" s="148"/>
      <c r="H67" s="148"/>
      <c r="I67" s="148"/>
      <c r="J67" s="148"/>
      <c r="K67" s="148"/>
      <c r="L67" s="106"/>
      <c r="M67" s="32"/>
      <c r="N67" s="32"/>
      <c r="O67" s="32"/>
      <c r="P67" s="32"/>
      <c r="Q67" s="32"/>
      <c r="R67" s="32"/>
      <c r="S67" s="32"/>
      <c r="T67" s="32"/>
      <c r="U67" s="32"/>
      <c r="V67" s="32"/>
      <c r="W67" s="32"/>
      <c r="X67" s="32"/>
      <c r="Y67" s="32"/>
      <c r="Z67" s="32"/>
      <c r="AA67" s="32"/>
      <c r="AB67" s="32"/>
    </row>
    <row r="68" spans="1:28" s="31" customFormat="1" ht="90.75" customHeight="1">
      <c r="A68" s="45"/>
      <c r="B68" s="39" t="s">
        <v>75</v>
      </c>
      <c r="C68" s="37"/>
      <c r="D68" s="59" t="s">
        <v>469</v>
      </c>
      <c r="E68" s="42">
        <f>'ОБЩИЙ ПРАЙС ЛИСТ'!G273</f>
        <v>4410</v>
      </c>
      <c r="F68" s="138">
        <f t="shared" ref="F68:F70" si="35">E68*0.55/100*$K$6</f>
        <v>89.01585</v>
      </c>
      <c r="G68" s="138">
        <f t="shared" ref="G68:G70" si="36">E68*0.65/100*$K$6</f>
        <v>105.20054999999999</v>
      </c>
      <c r="H68" s="138">
        <f t="shared" ref="H68:H70" si="37">E68*0.69/100*$K$6</f>
        <v>111.67442999999997</v>
      </c>
      <c r="I68" s="138">
        <f t="shared" ref="I68:I70" si="38">J68*0.8</f>
        <v>130.7124</v>
      </c>
      <c r="J68" s="138">
        <f t="shared" ref="J68:J70" si="39">E68*0.95/100*$J$6</f>
        <v>163.3905</v>
      </c>
      <c r="K68" s="3"/>
      <c r="L68" s="106"/>
      <c r="M68" s="32"/>
      <c r="N68" s="32"/>
      <c r="O68" s="32"/>
      <c r="P68" s="32"/>
      <c r="Q68" s="32"/>
      <c r="R68" s="32"/>
      <c r="S68" s="32"/>
      <c r="T68" s="32"/>
      <c r="U68" s="32"/>
      <c r="V68" s="32"/>
      <c r="W68" s="32"/>
      <c r="X68" s="32"/>
      <c r="Y68" s="32"/>
      <c r="Z68" s="32"/>
      <c r="AA68" s="32"/>
      <c r="AB68" s="32"/>
    </row>
    <row r="69" spans="1:28" s="30" customFormat="1" ht="90.75" customHeight="1">
      <c r="A69" s="106"/>
      <c r="B69" s="56" t="s">
        <v>76</v>
      </c>
      <c r="C69" s="95"/>
      <c r="D69" s="54" t="s">
        <v>470</v>
      </c>
      <c r="E69" s="42">
        <f>'ОБЩИЙ ПРАЙС ЛИСТ'!G274</f>
        <v>6800</v>
      </c>
      <c r="F69" s="138">
        <f t="shared" si="35"/>
        <v>137.25800000000001</v>
      </c>
      <c r="G69" s="138">
        <f t="shared" si="36"/>
        <v>162.214</v>
      </c>
      <c r="H69" s="138">
        <f t="shared" si="37"/>
        <v>172.19640000000001</v>
      </c>
      <c r="I69" s="138">
        <f t="shared" si="38"/>
        <v>201.55199999999999</v>
      </c>
      <c r="J69" s="138">
        <f t="shared" si="39"/>
        <v>251.93999999999997</v>
      </c>
      <c r="K69" s="3"/>
      <c r="L69" s="106"/>
      <c r="M69" s="32"/>
      <c r="N69" s="32"/>
      <c r="O69" s="32"/>
      <c r="P69" s="32"/>
      <c r="Q69" s="32"/>
      <c r="R69" s="32"/>
      <c r="S69" s="32"/>
      <c r="T69" s="32"/>
      <c r="U69" s="32"/>
      <c r="V69" s="32"/>
      <c r="W69" s="32"/>
      <c r="X69" s="32"/>
      <c r="Y69" s="32"/>
      <c r="Z69" s="32"/>
      <c r="AA69" s="32"/>
      <c r="AB69" s="32"/>
    </row>
    <row r="70" spans="1:28" s="30" customFormat="1" ht="90.75" customHeight="1">
      <c r="A70" s="106"/>
      <c r="B70" s="39" t="s">
        <v>77</v>
      </c>
      <c r="C70" s="37"/>
      <c r="D70" s="59" t="s">
        <v>471</v>
      </c>
      <c r="E70" s="42">
        <f>'ОБЩИЙ ПРАЙС ЛИСТ'!G275</f>
        <v>8565</v>
      </c>
      <c r="F70" s="138">
        <f t="shared" si="35"/>
        <v>172.884525</v>
      </c>
      <c r="G70" s="138">
        <f t="shared" si="36"/>
        <v>204.31807499999999</v>
      </c>
      <c r="H70" s="138">
        <f t="shared" si="37"/>
        <v>216.89149499999996</v>
      </c>
      <c r="I70" s="138">
        <f t="shared" si="38"/>
        <v>253.86660000000003</v>
      </c>
      <c r="J70" s="138">
        <f t="shared" si="39"/>
        <v>317.33325000000002</v>
      </c>
      <c r="K70" s="3"/>
      <c r="L70" s="106"/>
      <c r="M70" s="32"/>
      <c r="N70" s="32"/>
      <c r="O70" s="32"/>
      <c r="P70" s="32"/>
      <c r="Q70" s="32"/>
      <c r="R70" s="32"/>
      <c r="S70" s="32"/>
      <c r="T70" s="32"/>
      <c r="U70" s="32"/>
      <c r="V70" s="32"/>
      <c r="W70" s="32"/>
      <c r="X70" s="32"/>
      <c r="Y70" s="32"/>
      <c r="Z70" s="32"/>
      <c r="AA70" s="32"/>
      <c r="AB70" s="32"/>
    </row>
    <row r="71" spans="1:28" ht="2.25" customHeight="1">
      <c r="A71" s="44"/>
      <c r="B71" s="46"/>
      <c r="C71" s="44"/>
      <c r="D71" s="47"/>
      <c r="E71" s="105"/>
      <c r="F71" s="105"/>
      <c r="G71" s="105"/>
      <c r="H71" s="105"/>
      <c r="I71" s="105"/>
      <c r="J71" s="105"/>
      <c r="K71" s="44"/>
      <c r="L71" s="106"/>
      <c r="M71" s="32"/>
      <c r="N71" s="32"/>
      <c r="O71" s="32"/>
      <c r="P71" s="32"/>
      <c r="Q71" s="32"/>
      <c r="R71" s="32"/>
      <c r="S71" s="32"/>
      <c r="T71" s="32"/>
      <c r="U71" s="32"/>
      <c r="V71" s="32"/>
      <c r="W71" s="32"/>
      <c r="X71" s="32"/>
      <c r="Y71" s="32"/>
      <c r="Z71" s="32"/>
      <c r="AA71" s="32"/>
      <c r="AB71" s="32"/>
    </row>
  </sheetData>
  <sheetProtection insertRows="0" deleteRows="0"/>
  <protectedRanges>
    <protectedRange password="C64C" sqref="B71:D8371" name="Диапазон1_7"/>
    <protectedRange password="C64C" sqref="B41:B46 E67:K67 E63:K63 B57:B60 B62:B70 B50 B52 D41:D55 D38:D39 B37:K37 B56:K56 B40:K40 D57:D70" name="Диапазон1_7_1_2_1"/>
    <protectedRange password="C64C" sqref="C57:C70 C41:C55" name="Диапазон1_7_1_2_1_1"/>
    <protectedRange password="C64C" sqref="E9:K9 E13:K13 E33:K33 E26:K26 B61 B38:B39 B47:B49 B51 B53:B55 B9:D35" name="Диапазон1_7_1_2_1_3"/>
    <protectedRange password="C64C" sqref="B36:D36 C38:C39" name="Диапазон1_7_1_2_1_3_1"/>
    <protectedRange password="C64C" sqref="E34:E36 E14:E25 E27:E32 E38:E39 E10:E12" name="Диапазон1_7_1_10_10_3_7_3_3_2_1_4_1_5"/>
    <protectedRange password="C64C" sqref="E41:E43" name="Диапазон1_7_1_10_10_3_7_3_3_2_1_4_1_5_1"/>
    <protectedRange password="C64C" sqref="E44:E49" name="Диапазон1_7_1_10_10_3_7_3_3_2_1_4_1_5_2"/>
    <protectedRange password="C64C" sqref="E50:E55" name="Диапазон1_7_1_10_10_3_7_3_3_2_1_4_1_5_3"/>
    <protectedRange password="C64C" sqref="E57:E61" name="Диапазон1_7_1_10_10_3_7_3_3_2_1_4_1_5_4"/>
    <protectedRange password="C64C" sqref="E62" name="Диапазон1_7_1_10_10_3_7_3_3_2_1_4_1_5_5"/>
    <protectedRange password="C64C" sqref="E64:E66" name="Диапазон1_7_1_10_10_3_7_3_3_2_1_4_1_5_6"/>
    <protectedRange password="C64C" sqref="E68:E70" name="Диапазон1_7_1_10_10_3_7_3_3_2_1_4_1_5_7"/>
    <protectedRange password="C64C" sqref="B7:B8" name="Диапазон1_7_1_1_1"/>
    <protectedRange password="C64C" sqref="D7:D8" name="Диапазон1_7_1_1_1_1"/>
    <protectedRange password="C64C" sqref="C7:C8" name="Диапазон1_7_1_1_1_2"/>
    <protectedRange password="C64C" sqref="D5" name="Диапазон1_7_1_1_2_1_1_2_1_1_1_1_1"/>
    <protectedRange password="C64C" sqref="F10:J10" name="Диапазон1_7_1_10_10_3_9"/>
    <protectedRange password="C64C" sqref="F11:J12 F14:J25 F27:J32 F34:J36 F38:J39 F41:J55 F57:J62 F64:J66 F68:J70" name="Диапазон1_7_1_10_10_3_9_1"/>
  </protectedRanges>
  <mergeCells count="10">
    <mergeCell ref="B67:K67"/>
    <mergeCell ref="B9:K9"/>
    <mergeCell ref="B40:K40"/>
    <mergeCell ref="E4:K4"/>
    <mergeCell ref="B56:K56"/>
    <mergeCell ref="B63:K63"/>
    <mergeCell ref="B33:K33"/>
    <mergeCell ref="B13:K13"/>
    <mergeCell ref="B26:K26"/>
    <mergeCell ref="B37:K37"/>
  </mergeCells>
  <pageMargins left="0.7" right="0.7" top="0.75" bottom="0.75" header="0.3" footer="0.3"/>
  <pageSetup paperSize="9" scale="47" orientation="portrait" r:id="rId1"/>
  <rowBreaks count="1" manualBreakCount="1">
    <brk id="55" min="1" max="6" man="1"/>
  </rowBreaks>
  <ignoredErrors>
    <ignoredError sqref="E34:E36 E64:E66 E68:E70 E10:E12 E14:E25 E27:E32 E57:E62 E52:E54 E41:E50 E51 E55 E38:E39"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pageSetUpPr fitToPage="1"/>
  </sheetPr>
  <dimension ref="A1:X87"/>
  <sheetViews>
    <sheetView zoomScale="84" zoomScaleNormal="84" zoomScaleSheetLayoutView="100" workbookViewId="0">
      <pane ySplit="7" topLeftCell="A8" activePane="bottomLeft" state="frozen"/>
      <selection pane="bottomLeft" activeCell="C92" sqref="C92"/>
    </sheetView>
  </sheetViews>
  <sheetFormatPr defaultColWidth="9.140625" defaultRowHeight="15.75"/>
  <cols>
    <col min="1" max="1" width="0.42578125" style="3" customWidth="1"/>
    <col min="2" max="2" width="27.7109375" style="7" customWidth="1"/>
    <col min="3" max="3" width="35.7109375" style="3" customWidth="1"/>
    <col min="4" max="4" width="83.7109375" style="22" customWidth="1"/>
    <col min="5" max="10" width="12.7109375" style="13" customWidth="1"/>
    <col min="11" max="11" width="12.7109375" style="3" customWidth="1"/>
    <col min="12" max="12" width="0.42578125" style="3" customWidth="1"/>
    <col min="13" max="16384" width="9.140625" style="3"/>
  </cols>
  <sheetData>
    <row r="1" spans="1:24" ht="3.75" customHeight="1">
      <c r="A1" s="44"/>
      <c r="B1" s="46"/>
      <c r="C1" s="44"/>
      <c r="D1" s="47"/>
      <c r="E1" s="105"/>
      <c r="F1" s="105"/>
      <c r="G1" s="105"/>
      <c r="H1" s="105"/>
      <c r="I1" s="105"/>
      <c r="J1" s="105"/>
      <c r="K1" s="44"/>
      <c r="L1" s="44"/>
    </row>
    <row r="2" spans="1:24" ht="18" customHeight="1">
      <c r="A2" s="44"/>
      <c r="B2" s="1"/>
      <c r="C2" s="19"/>
      <c r="D2" s="19"/>
      <c r="E2" s="10"/>
      <c r="F2" s="10"/>
      <c r="G2" s="10"/>
      <c r="H2" s="10"/>
      <c r="I2" s="10"/>
      <c r="J2" s="10"/>
      <c r="K2" s="10"/>
      <c r="L2" s="44"/>
    </row>
    <row r="3" spans="1:24" ht="18" customHeight="1">
      <c r="A3" s="44"/>
      <c r="B3" s="1"/>
      <c r="D3" s="20"/>
      <c r="E3" s="11"/>
      <c r="F3" s="11"/>
      <c r="G3" s="11"/>
      <c r="H3" s="11"/>
      <c r="I3" s="11"/>
      <c r="J3" s="11"/>
      <c r="K3" s="11"/>
      <c r="L3" s="44"/>
    </row>
    <row r="4" spans="1:24" ht="18" customHeight="1">
      <c r="A4" s="44"/>
      <c r="B4" s="34"/>
      <c r="C4" s="2"/>
      <c r="D4" s="24"/>
      <c r="E4" s="149"/>
      <c r="F4" s="149"/>
      <c r="G4" s="149"/>
      <c r="H4" s="149"/>
      <c r="I4" s="149"/>
      <c r="J4" s="149"/>
      <c r="K4" s="149"/>
      <c r="L4" s="44"/>
    </row>
    <row r="5" spans="1:24" ht="18" customHeight="1">
      <c r="A5" s="44"/>
      <c r="B5" s="6"/>
      <c r="C5" s="4"/>
      <c r="D5" s="25"/>
      <c r="E5" s="136"/>
      <c r="F5" s="136"/>
      <c r="G5" s="136"/>
      <c r="H5" s="136"/>
      <c r="I5" s="136"/>
      <c r="J5" s="117" t="s">
        <v>3166</v>
      </c>
      <c r="K5" s="117" t="s">
        <v>3164</v>
      </c>
      <c r="L5" s="44"/>
    </row>
    <row r="6" spans="1:24" s="26" customFormat="1" ht="18" customHeight="1">
      <c r="A6" s="45"/>
      <c r="B6" s="35"/>
      <c r="C6" s="38"/>
      <c r="D6" s="33"/>
      <c r="E6" s="135"/>
      <c r="F6" s="135"/>
      <c r="G6" s="135"/>
      <c r="H6" s="135"/>
      <c r="I6" s="135"/>
      <c r="J6" s="117">
        <v>3.9</v>
      </c>
      <c r="K6" s="117">
        <v>3.67</v>
      </c>
      <c r="L6" s="45"/>
    </row>
    <row r="7" spans="1:24" s="26" customFormat="1" ht="12.75">
      <c r="A7" s="45"/>
      <c r="B7" s="117" t="s">
        <v>2394</v>
      </c>
      <c r="C7" s="117" t="s">
        <v>2761</v>
      </c>
      <c r="D7" s="117" t="s">
        <v>2392</v>
      </c>
      <c r="E7" s="117" t="s">
        <v>3167</v>
      </c>
      <c r="F7" s="117" t="s">
        <v>3161</v>
      </c>
      <c r="G7" s="117" t="s">
        <v>3162</v>
      </c>
      <c r="H7" s="117" t="s">
        <v>3163</v>
      </c>
      <c r="I7" s="117" t="s">
        <v>3159</v>
      </c>
      <c r="J7" s="117" t="s">
        <v>3165</v>
      </c>
      <c r="K7" s="117" t="s">
        <v>3160</v>
      </c>
      <c r="L7" s="45"/>
    </row>
    <row r="8" spans="1:24" s="26" customFormat="1" ht="12.75">
      <c r="A8" s="45"/>
      <c r="B8" s="117"/>
      <c r="C8" s="117"/>
      <c r="D8" s="117"/>
      <c r="E8" s="117"/>
      <c r="F8" s="137">
        <v>0.53</v>
      </c>
      <c r="G8" s="137">
        <v>0.45</v>
      </c>
      <c r="H8" s="137">
        <v>0.41</v>
      </c>
      <c r="I8" s="137">
        <v>0.2</v>
      </c>
      <c r="J8" s="137">
        <v>0.83</v>
      </c>
      <c r="K8" s="117"/>
      <c r="L8" s="45"/>
    </row>
    <row r="9" spans="1:24" s="31" customFormat="1" ht="12.75" customHeight="1">
      <c r="A9" s="45"/>
      <c r="B9" s="148" t="s">
        <v>2429</v>
      </c>
      <c r="C9" s="148"/>
      <c r="D9" s="148"/>
      <c r="E9" s="148"/>
      <c r="F9" s="148"/>
      <c r="G9" s="148"/>
      <c r="H9" s="148"/>
      <c r="I9" s="148"/>
      <c r="J9" s="148"/>
      <c r="K9" s="148"/>
      <c r="L9" s="44"/>
      <c r="M9" s="3"/>
      <c r="N9" s="3"/>
      <c r="O9" s="3"/>
      <c r="P9" s="3"/>
      <c r="Q9" s="3"/>
      <c r="R9" s="3"/>
      <c r="S9" s="3"/>
      <c r="T9" s="3"/>
      <c r="U9" s="3"/>
      <c r="V9" s="3"/>
      <c r="W9" s="3"/>
      <c r="X9" s="3"/>
    </row>
    <row r="10" spans="1:24" s="31" customFormat="1" ht="90" customHeight="1">
      <c r="A10" s="45"/>
      <c r="B10" s="39" t="s">
        <v>5</v>
      </c>
      <c r="C10" s="27"/>
      <c r="D10" s="59" t="s">
        <v>1777</v>
      </c>
      <c r="E10" s="42">
        <f>'ОБЩИЙ ПРАЙС ЛИСТ'!G598</f>
        <v>2580</v>
      </c>
      <c r="F10" s="138">
        <f>E10*0.47/100*$K$6</f>
        <v>44.502419999999994</v>
      </c>
      <c r="G10" s="138">
        <f>E10*0.55/100*$K$6</f>
        <v>52.077300000000008</v>
      </c>
      <c r="H10" s="138">
        <f>E10*0.59/100*$K$6</f>
        <v>55.864739999999991</v>
      </c>
      <c r="I10" s="138">
        <f>J10*0.8</f>
        <v>66.81168000000001</v>
      </c>
      <c r="J10" s="138">
        <f>E10*0.83/100*$J$6</f>
        <v>83.514600000000002</v>
      </c>
      <c r="K10" s="94"/>
      <c r="L10" s="44"/>
      <c r="M10" s="3"/>
      <c r="N10" s="3"/>
      <c r="O10" s="3"/>
      <c r="P10" s="3"/>
      <c r="Q10" s="3"/>
      <c r="R10" s="3"/>
      <c r="S10" s="3"/>
      <c r="T10" s="3"/>
      <c r="U10" s="3"/>
      <c r="V10" s="3"/>
      <c r="W10" s="3"/>
      <c r="X10" s="3"/>
    </row>
    <row r="11" spans="1:24" s="31" customFormat="1" ht="90" customHeight="1">
      <c r="A11" s="45"/>
      <c r="B11" s="39" t="s">
        <v>588</v>
      </c>
      <c r="C11" s="27"/>
      <c r="D11" s="59" t="s">
        <v>1778</v>
      </c>
      <c r="E11" s="42">
        <f>'ОБЩИЙ ПРАЙС ЛИСТ'!G599</f>
        <v>1845</v>
      </c>
      <c r="F11" s="138">
        <f t="shared" ref="F11:F76" si="0">E11*0.47/100*$K$6</f>
        <v>31.824404999999999</v>
      </c>
      <c r="G11" s="138">
        <f t="shared" ref="G11:G38" si="1">E11*0.55/100*$K$6</f>
        <v>37.241325000000003</v>
      </c>
      <c r="H11" s="138">
        <f t="shared" ref="H11:H38" si="2">E11*0.59/100*$K$6</f>
        <v>39.949784999999999</v>
      </c>
      <c r="I11" s="138">
        <f t="shared" ref="I11:I76" si="3">J11*0.8</f>
        <v>47.778120000000001</v>
      </c>
      <c r="J11" s="138">
        <f t="shared" ref="J11:J38" si="4">E11*0.83/100*$J$6</f>
        <v>59.722649999999994</v>
      </c>
      <c r="K11" s="94"/>
      <c r="L11" s="44"/>
      <c r="M11" s="3"/>
      <c r="N11" s="3"/>
      <c r="O11" s="3"/>
      <c r="P11" s="3"/>
      <c r="Q11" s="3"/>
      <c r="R11" s="3"/>
      <c r="S11" s="3"/>
      <c r="T11" s="3"/>
      <c r="U11" s="3"/>
      <c r="V11" s="3"/>
      <c r="W11" s="3"/>
      <c r="X11" s="3"/>
    </row>
    <row r="12" spans="1:24" s="31" customFormat="1" ht="90" customHeight="1">
      <c r="A12" s="45"/>
      <c r="B12" s="39" t="s">
        <v>1394</v>
      </c>
      <c r="C12" s="27"/>
      <c r="D12" s="59" t="s">
        <v>1789</v>
      </c>
      <c r="E12" s="42">
        <f>'ОБЩИЙ ПРАЙС ЛИСТ'!G567</f>
        <v>2165</v>
      </c>
      <c r="F12" s="138">
        <f t="shared" si="0"/>
        <v>37.344085</v>
      </c>
      <c r="G12" s="138">
        <f t="shared" si="1"/>
        <v>43.700524999999999</v>
      </c>
      <c r="H12" s="138">
        <f t="shared" si="2"/>
        <v>46.878744999999995</v>
      </c>
      <c r="I12" s="138">
        <f t="shared" si="3"/>
        <v>56.064839999999997</v>
      </c>
      <c r="J12" s="138">
        <f t="shared" si="4"/>
        <v>70.081049999999991</v>
      </c>
      <c r="K12" s="43"/>
      <c r="L12" s="44"/>
      <c r="M12" s="3"/>
      <c r="N12" s="3"/>
      <c r="O12" s="3"/>
      <c r="P12" s="3"/>
      <c r="Q12" s="3"/>
      <c r="R12" s="3"/>
      <c r="S12" s="3"/>
      <c r="T12" s="3"/>
      <c r="U12" s="3"/>
      <c r="V12" s="3"/>
      <c r="W12" s="3"/>
      <c r="X12" s="3"/>
    </row>
    <row r="13" spans="1:24" s="31" customFormat="1" ht="90" customHeight="1">
      <c r="A13" s="45"/>
      <c r="B13" s="39" t="s">
        <v>472</v>
      </c>
      <c r="C13" s="27"/>
      <c r="D13" s="59" t="s">
        <v>1779</v>
      </c>
      <c r="E13" s="42">
        <f>'ОБЩИЙ ПРАЙС ЛИСТ'!G596</f>
        <v>3003</v>
      </c>
      <c r="F13" s="138">
        <f t="shared" si="0"/>
        <v>51.798746999999992</v>
      </c>
      <c r="G13" s="138">
        <f t="shared" si="1"/>
        <v>60.615555000000001</v>
      </c>
      <c r="H13" s="138">
        <f t="shared" si="2"/>
        <v>65.023959000000005</v>
      </c>
      <c r="I13" s="138">
        <f t="shared" si="3"/>
        <v>77.765687999999997</v>
      </c>
      <c r="J13" s="138">
        <f t="shared" si="4"/>
        <v>97.207109999999986</v>
      </c>
      <c r="K13" s="94"/>
      <c r="L13" s="44"/>
      <c r="M13" s="3"/>
      <c r="N13" s="3"/>
      <c r="O13" s="3"/>
      <c r="P13" s="3"/>
      <c r="Q13" s="3"/>
      <c r="R13" s="3"/>
      <c r="S13" s="3"/>
      <c r="T13" s="3"/>
      <c r="U13" s="3"/>
      <c r="V13" s="3"/>
      <c r="W13" s="3"/>
      <c r="X13" s="3"/>
    </row>
    <row r="14" spans="1:24" s="31" customFormat="1" ht="90" customHeight="1">
      <c r="A14" s="45"/>
      <c r="B14" s="39" t="s">
        <v>589</v>
      </c>
      <c r="C14"/>
      <c r="D14" s="59" t="s">
        <v>1780</v>
      </c>
      <c r="E14" s="42">
        <f>'ОБЩИЙ ПРАЙС ЛИСТ'!G597</f>
        <v>2334</v>
      </c>
      <c r="F14" s="138">
        <f t="shared" si="0"/>
        <v>40.259165999999993</v>
      </c>
      <c r="G14" s="138">
        <f t="shared" si="1"/>
        <v>47.111789999999999</v>
      </c>
      <c r="H14" s="138">
        <f t="shared" si="2"/>
        <v>50.538102000000002</v>
      </c>
      <c r="I14" s="138">
        <f t="shared" si="3"/>
        <v>60.441264000000004</v>
      </c>
      <c r="J14" s="138">
        <f t="shared" si="4"/>
        <v>75.551580000000001</v>
      </c>
      <c r="K14" s="94"/>
      <c r="L14" s="44"/>
      <c r="M14" s="3"/>
      <c r="N14" s="3"/>
      <c r="O14" s="3"/>
      <c r="P14" s="3"/>
      <c r="Q14" s="3"/>
      <c r="R14" s="3"/>
      <c r="S14" s="3"/>
      <c r="T14" s="3"/>
      <c r="U14" s="3"/>
      <c r="V14" s="3"/>
      <c r="W14" s="3"/>
      <c r="X14" s="3"/>
    </row>
    <row r="15" spans="1:24" s="31" customFormat="1" ht="90" customHeight="1">
      <c r="A15" s="45"/>
      <c r="B15" s="39" t="s">
        <v>473</v>
      </c>
      <c r="C15" s="96"/>
      <c r="D15" s="59" t="s">
        <v>2250</v>
      </c>
      <c r="E15" s="42">
        <f>'ОБЩИЙ ПРАЙС ЛИСТ'!G565</f>
        <v>4120</v>
      </c>
      <c r="F15" s="138">
        <f t="shared" si="0"/>
        <v>71.065879999999993</v>
      </c>
      <c r="G15" s="138">
        <f t="shared" si="1"/>
        <v>83.162199999999999</v>
      </c>
      <c r="H15" s="138">
        <f t="shared" si="2"/>
        <v>89.21035999999998</v>
      </c>
      <c r="I15" s="138">
        <f t="shared" si="3"/>
        <v>106.69152</v>
      </c>
      <c r="J15" s="138">
        <f t="shared" si="4"/>
        <v>133.36439999999999</v>
      </c>
      <c r="K15" s="43"/>
      <c r="L15" s="44"/>
      <c r="M15" s="3"/>
      <c r="N15" s="3"/>
      <c r="O15" s="3"/>
      <c r="P15" s="3"/>
      <c r="Q15" s="3"/>
      <c r="R15" s="3"/>
      <c r="S15" s="3"/>
      <c r="T15" s="3"/>
      <c r="U15" s="3"/>
      <c r="V15" s="3"/>
      <c r="W15" s="3"/>
      <c r="X15" s="3"/>
    </row>
    <row r="16" spans="1:24" s="31" customFormat="1" ht="90" customHeight="1">
      <c r="A16" s="45"/>
      <c r="B16" s="56" t="s">
        <v>474</v>
      </c>
      <c r="C16" s="27"/>
      <c r="D16" s="59" t="s">
        <v>482</v>
      </c>
      <c r="E16" s="42">
        <f>'ОБЩИЙ ПРАЙС ЛИСТ'!G566</f>
        <v>2780</v>
      </c>
      <c r="F16" s="138">
        <f t="shared" si="0"/>
        <v>47.952219999999997</v>
      </c>
      <c r="G16" s="138">
        <f t="shared" si="1"/>
        <v>56.114300000000007</v>
      </c>
      <c r="H16" s="138">
        <f t="shared" si="2"/>
        <v>60.195339999999987</v>
      </c>
      <c r="I16" s="138">
        <f t="shared" si="3"/>
        <v>71.990880000000004</v>
      </c>
      <c r="J16" s="138">
        <f t="shared" si="4"/>
        <v>89.988600000000005</v>
      </c>
      <c r="K16" s="43"/>
      <c r="L16" s="44"/>
      <c r="M16" s="3"/>
      <c r="N16" s="3"/>
      <c r="O16" s="3"/>
      <c r="P16" s="3"/>
      <c r="Q16" s="3"/>
      <c r="R16" s="3"/>
      <c r="S16" s="3"/>
      <c r="T16" s="3"/>
      <c r="U16" s="3"/>
      <c r="V16" s="3"/>
      <c r="W16" s="3"/>
      <c r="X16" s="3"/>
    </row>
    <row r="17" spans="1:24" s="31" customFormat="1" ht="90" customHeight="1">
      <c r="A17" s="45"/>
      <c r="B17" s="39" t="s">
        <v>6</v>
      </c>
      <c r="C17" s="27"/>
      <c r="D17" s="59" t="s">
        <v>1781</v>
      </c>
      <c r="E17" s="42">
        <f>'ОБЩИЙ ПРАЙС ЛИСТ'!G602</f>
        <v>2721</v>
      </c>
      <c r="F17" s="138">
        <f t="shared" si="0"/>
        <v>46.934528999999991</v>
      </c>
      <c r="G17" s="138">
        <f t="shared" si="1"/>
        <v>54.92338500000001</v>
      </c>
      <c r="H17" s="138">
        <f t="shared" si="2"/>
        <v>58.917812999999995</v>
      </c>
      <c r="I17" s="138">
        <f t="shared" si="3"/>
        <v>70.463015999999996</v>
      </c>
      <c r="J17" s="138">
        <f t="shared" si="4"/>
        <v>88.078769999999992</v>
      </c>
      <c r="K17" s="94"/>
      <c r="L17" s="44"/>
      <c r="M17" s="3"/>
      <c r="N17" s="3"/>
      <c r="O17" s="3"/>
      <c r="P17" s="3"/>
      <c r="Q17" s="3"/>
      <c r="R17" s="3"/>
      <c r="S17" s="3"/>
      <c r="T17" s="3"/>
      <c r="U17" s="3"/>
      <c r="V17" s="3"/>
      <c r="W17" s="3"/>
      <c r="X17" s="3"/>
    </row>
    <row r="18" spans="1:24" s="31" customFormat="1" ht="90" customHeight="1">
      <c r="A18" s="45"/>
      <c r="B18" s="56" t="s">
        <v>222</v>
      </c>
      <c r="C18" s="27"/>
      <c r="D18" s="59" t="s">
        <v>1782</v>
      </c>
      <c r="E18" s="42">
        <f>'ОБЩИЙ ПРАЙС ЛИСТ'!G603</f>
        <v>2327</v>
      </c>
      <c r="F18" s="138">
        <f t="shared" si="0"/>
        <v>40.138422999999989</v>
      </c>
      <c r="G18" s="138">
        <f t="shared" si="1"/>
        <v>46.970495</v>
      </c>
      <c r="H18" s="138">
        <f t="shared" si="2"/>
        <v>50.386530999999991</v>
      </c>
      <c r="I18" s="138">
        <f t="shared" si="3"/>
        <v>60.259992000000004</v>
      </c>
      <c r="J18" s="138">
        <f t="shared" si="4"/>
        <v>75.32499</v>
      </c>
      <c r="K18" s="94"/>
      <c r="L18" s="44"/>
      <c r="M18" s="3"/>
      <c r="N18" s="3"/>
      <c r="O18" s="3"/>
      <c r="P18" s="3"/>
      <c r="Q18" s="3"/>
      <c r="R18" s="3"/>
      <c r="S18" s="3"/>
      <c r="T18" s="3"/>
      <c r="U18" s="3"/>
      <c r="V18" s="3"/>
      <c r="W18" s="3"/>
      <c r="X18" s="3"/>
    </row>
    <row r="19" spans="1:24" s="31" customFormat="1" ht="90" customHeight="1">
      <c r="A19" s="45"/>
      <c r="B19" s="39" t="s">
        <v>475</v>
      </c>
      <c r="C19" s="27"/>
      <c r="D19" s="59" t="s">
        <v>1783</v>
      </c>
      <c r="E19" s="42">
        <f>'ОБЩИЙ ПРАЙС ЛИСТ'!G600</f>
        <v>3273</v>
      </c>
      <c r="F19" s="138">
        <f t="shared" si="0"/>
        <v>56.455976999999997</v>
      </c>
      <c r="G19" s="138">
        <f t="shared" si="1"/>
        <v>66.065505000000002</v>
      </c>
      <c r="H19" s="138">
        <f t="shared" si="2"/>
        <v>70.870269000000008</v>
      </c>
      <c r="I19" s="138">
        <f t="shared" si="3"/>
        <v>84.757608000000005</v>
      </c>
      <c r="J19" s="138">
        <f t="shared" si="4"/>
        <v>105.94700999999999</v>
      </c>
      <c r="K19" s="94"/>
      <c r="L19" s="44"/>
      <c r="M19" s="3"/>
      <c r="N19" s="3"/>
      <c r="O19" s="3"/>
      <c r="P19" s="3"/>
      <c r="Q19" s="3"/>
      <c r="R19" s="3"/>
      <c r="S19" s="3"/>
      <c r="T19" s="3"/>
      <c r="U19" s="3"/>
      <c r="V19" s="3"/>
      <c r="W19" s="3"/>
      <c r="X19" s="3"/>
    </row>
    <row r="20" spans="1:24" s="31" customFormat="1" ht="90" customHeight="1">
      <c r="A20" s="45"/>
      <c r="B20" s="39" t="s">
        <v>590</v>
      </c>
      <c r="C20" s="27"/>
      <c r="D20" s="59" t="s">
        <v>1784</v>
      </c>
      <c r="E20" s="42">
        <f>'ОБЩИЙ ПРАЙС ЛИСТ'!G601</f>
        <v>2485</v>
      </c>
      <c r="F20" s="138">
        <f t="shared" si="0"/>
        <v>42.863765000000001</v>
      </c>
      <c r="G20" s="138">
        <f t="shared" si="1"/>
        <v>50.159725000000002</v>
      </c>
      <c r="H20" s="138">
        <f t="shared" si="2"/>
        <v>53.807704999999991</v>
      </c>
      <c r="I20" s="138">
        <f t="shared" si="3"/>
        <v>64.351559999999992</v>
      </c>
      <c r="J20" s="138">
        <f t="shared" si="4"/>
        <v>80.439449999999994</v>
      </c>
      <c r="K20" s="94"/>
      <c r="L20" s="44"/>
      <c r="M20" s="3"/>
      <c r="N20" s="3"/>
      <c r="O20" s="3"/>
      <c r="P20" s="3"/>
      <c r="Q20" s="3"/>
      <c r="R20" s="3"/>
      <c r="S20" s="3"/>
      <c r="T20" s="3"/>
      <c r="U20" s="3"/>
      <c r="V20" s="3"/>
      <c r="W20" s="3"/>
      <c r="X20" s="3"/>
    </row>
    <row r="21" spans="1:24" s="31" customFormat="1" ht="90" customHeight="1">
      <c r="A21" s="45"/>
      <c r="B21" s="39" t="s">
        <v>476</v>
      </c>
      <c r="C21" s="96"/>
      <c r="D21" s="59" t="s">
        <v>486</v>
      </c>
      <c r="E21" s="42">
        <f>'ОБЩИЙ ПРАЙС ЛИСТ'!G569</f>
        <v>4420</v>
      </c>
      <c r="F21" s="138">
        <f t="shared" si="0"/>
        <v>76.240580000000008</v>
      </c>
      <c r="G21" s="138">
        <f t="shared" si="1"/>
        <v>89.217699999999994</v>
      </c>
      <c r="H21" s="138">
        <f t="shared" si="2"/>
        <v>95.706259999999986</v>
      </c>
      <c r="I21" s="138">
        <f t="shared" si="3"/>
        <v>114.46032000000001</v>
      </c>
      <c r="J21" s="138">
        <f t="shared" si="4"/>
        <v>143.0754</v>
      </c>
      <c r="K21" s="43"/>
      <c r="L21" s="44"/>
      <c r="M21" s="3"/>
      <c r="N21" s="3"/>
      <c r="O21" s="3"/>
      <c r="P21" s="3"/>
      <c r="Q21" s="3"/>
      <c r="R21" s="3"/>
      <c r="S21" s="3"/>
      <c r="T21" s="3"/>
      <c r="U21" s="3"/>
      <c r="V21" s="3"/>
      <c r="W21" s="3"/>
      <c r="X21" s="3"/>
    </row>
    <row r="22" spans="1:24" s="31" customFormat="1" ht="90" customHeight="1">
      <c r="A22" s="45"/>
      <c r="B22" s="56" t="s">
        <v>477</v>
      </c>
      <c r="C22" s="27"/>
      <c r="D22" s="59" t="s">
        <v>483</v>
      </c>
      <c r="E22" s="42">
        <f>'ОБЩИЙ ПРАЙС ЛИСТ'!G570</f>
        <v>3245</v>
      </c>
      <c r="F22" s="138">
        <f t="shared" si="0"/>
        <v>55.973004999999993</v>
      </c>
      <c r="G22" s="138">
        <f t="shared" si="1"/>
        <v>65.500325000000018</v>
      </c>
      <c r="H22" s="138">
        <f t="shared" si="2"/>
        <v>70.263984999999991</v>
      </c>
      <c r="I22" s="138">
        <f t="shared" si="3"/>
        <v>84.032520000000005</v>
      </c>
      <c r="J22" s="138">
        <f t="shared" si="4"/>
        <v>105.04065</v>
      </c>
      <c r="K22" s="43"/>
      <c r="L22" s="44"/>
      <c r="M22" s="3"/>
      <c r="N22" s="3"/>
      <c r="O22" s="3"/>
      <c r="P22" s="3"/>
      <c r="Q22" s="3"/>
      <c r="R22" s="3"/>
      <c r="S22" s="3"/>
      <c r="T22" s="3"/>
      <c r="U22" s="3"/>
      <c r="V22" s="3"/>
      <c r="W22" s="3"/>
      <c r="X22" s="3"/>
    </row>
    <row r="23" spans="1:24" s="31" customFormat="1" ht="90" customHeight="1">
      <c r="A23" s="45"/>
      <c r="B23" s="39" t="s">
        <v>7</v>
      </c>
      <c r="C23" s="27"/>
      <c r="D23" s="59" t="s">
        <v>1785</v>
      </c>
      <c r="E23" s="42">
        <f>'ОБЩИЙ ПРАЙС ЛИСТ'!G568</f>
        <v>5419</v>
      </c>
      <c r="F23" s="138">
        <f t="shared" si="0"/>
        <v>93.472330999999983</v>
      </c>
      <c r="G23" s="138">
        <f t="shared" si="1"/>
        <v>109.38251500000001</v>
      </c>
      <c r="H23" s="138">
        <f t="shared" si="2"/>
        <v>117.33760700000001</v>
      </c>
      <c r="I23" s="138">
        <f t="shared" si="3"/>
        <v>140.33042399999999</v>
      </c>
      <c r="J23" s="138">
        <f t="shared" si="4"/>
        <v>175.41302999999999</v>
      </c>
      <c r="K23" s="94"/>
      <c r="L23" s="44"/>
      <c r="M23" s="3"/>
      <c r="N23" s="3"/>
      <c r="O23" s="3"/>
      <c r="P23" s="3"/>
      <c r="Q23" s="3"/>
      <c r="R23" s="3"/>
      <c r="S23" s="3"/>
      <c r="T23" s="3"/>
      <c r="U23" s="3"/>
      <c r="V23" s="3"/>
      <c r="W23" s="3"/>
      <c r="X23" s="3"/>
    </row>
    <row r="24" spans="1:24" s="31" customFormat="1" ht="90" customHeight="1">
      <c r="A24" s="45"/>
      <c r="B24" s="39" t="s">
        <v>8</v>
      </c>
      <c r="C24" s="27"/>
      <c r="D24" s="59" t="s">
        <v>2933</v>
      </c>
      <c r="E24" s="42">
        <f>'ОБЩИЙ ПРАЙС ЛИСТ'!G606</f>
        <v>3750</v>
      </c>
      <c r="F24" s="138">
        <f t="shared" si="0"/>
        <v>64.683750000000003</v>
      </c>
      <c r="G24" s="138">
        <f t="shared" si="1"/>
        <v>75.693749999999994</v>
      </c>
      <c r="H24" s="138">
        <f t="shared" si="2"/>
        <v>81.198750000000004</v>
      </c>
      <c r="I24" s="138">
        <f t="shared" si="3"/>
        <v>97.110000000000014</v>
      </c>
      <c r="J24" s="138">
        <f t="shared" si="4"/>
        <v>121.3875</v>
      </c>
      <c r="K24" s="94"/>
      <c r="L24" s="44"/>
      <c r="M24" s="3"/>
      <c r="N24" s="3"/>
      <c r="O24" s="3"/>
      <c r="P24" s="3"/>
      <c r="Q24" s="3"/>
      <c r="R24" s="3"/>
      <c r="S24" s="3"/>
      <c r="T24" s="3"/>
      <c r="U24" s="3"/>
      <c r="V24" s="3"/>
      <c r="W24" s="3"/>
      <c r="X24" s="3"/>
    </row>
    <row r="25" spans="1:24" s="31" customFormat="1" ht="90" customHeight="1">
      <c r="A25" s="45"/>
      <c r="B25" s="39" t="s">
        <v>223</v>
      </c>
      <c r="C25" s="27"/>
      <c r="D25" s="59" t="s">
        <v>2934</v>
      </c>
      <c r="E25" s="42">
        <f>'ОБЩИЙ ПРАЙС ЛИСТ'!G607</f>
        <v>3384</v>
      </c>
      <c r="F25" s="138">
        <f t="shared" si="0"/>
        <v>58.370615999999998</v>
      </c>
      <c r="G25" s="138">
        <f t="shared" si="1"/>
        <v>68.30604000000001</v>
      </c>
      <c r="H25" s="138">
        <f t="shared" si="2"/>
        <v>73.273751999999988</v>
      </c>
      <c r="I25" s="138">
        <f t="shared" si="3"/>
        <v>87.632064</v>
      </c>
      <c r="J25" s="138">
        <f t="shared" si="4"/>
        <v>109.54007999999999</v>
      </c>
      <c r="K25" s="94"/>
      <c r="L25" s="44"/>
      <c r="M25" s="3"/>
      <c r="N25" s="3"/>
      <c r="O25" s="3"/>
      <c r="P25" s="3"/>
      <c r="Q25" s="3"/>
      <c r="R25" s="3"/>
      <c r="S25" s="3"/>
      <c r="T25" s="3"/>
      <c r="U25" s="3"/>
      <c r="V25" s="3"/>
      <c r="W25" s="3"/>
      <c r="X25" s="3"/>
    </row>
    <row r="26" spans="1:24" s="31" customFormat="1" ht="90" customHeight="1">
      <c r="A26" s="45"/>
      <c r="B26" s="39" t="s">
        <v>2383</v>
      </c>
      <c r="C26" s="27"/>
      <c r="D26" s="59" t="s">
        <v>2931</v>
      </c>
      <c r="E26" s="42">
        <f>'ОБЩИЙ ПРАЙС ЛИСТ'!G605</f>
        <v>4290</v>
      </c>
      <c r="F26" s="138">
        <f t="shared" si="0"/>
        <v>73.99821</v>
      </c>
      <c r="G26" s="138">
        <f t="shared" si="1"/>
        <v>86.593649999999997</v>
      </c>
      <c r="H26" s="138">
        <f t="shared" si="2"/>
        <v>92.891369999999995</v>
      </c>
      <c r="I26" s="138">
        <f t="shared" si="3"/>
        <v>111.09384</v>
      </c>
      <c r="J26" s="138">
        <f t="shared" si="4"/>
        <v>138.8673</v>
      </c>
      <c r="K26" s="94"/>
      <c r="L26" s="44"/>
      <c r="M26" s="3"/>
      <c r="N26" s="3"/>
      <c r="O26" s="3"/>
      <c r="P26" s="3"/>
      <c r="Q26" s="3"/>
      <c r="R26" s="3"/>
      <c r="S26" s="3"/>
      <c r="T26" s="3"/>
      <c r="U26" s="3"/>
      <c r="V26" s="3"/>
      <c r="W26" s="3"/>
      <c r="X26" s="3"/>
    </row>
    <row r="27" spans="1:24" s="31" customFormat="1" ht="90" customHeight="1">
      <c r="A27" s="45"/>
      <c r="B27" s="39" t="s">
        <v>2384</v>
      </c>
      <c r="C27" s="27"/>
      <c r="D27" s="59" t="s">
        <v>2385</v>
      </c>
      <c r="E27" s="42">
        <f>'ОБЩИЙ ПРАЙС ЛИСТ'!G604</f>
        <v>5813</v>
      </c>
      <c r="F27" s="138">
        <f t="shared" si="0"/>
        <v>100.26843699999999</v>
      </c>
      <c r="G27" s="138">
        <f t="shared" si="1"/>
        <v>117.33540500000001</v>
      </c>
      <c r="H27" s="138">
        <f t="shared" si="2"/>
        <v>125.86888899999998</v>
      </c>
      <c r="I27" s="138">
        <f t="shared" si="3"/>
        <v>150.53344799999999</v>
      </c>
      <c r="J27" s="138">
        <f t="shared" si="4"/>
        <v>188.16681</v>
      </c>
      <c r="K27" s="94"/>
      <c r="L27" s="44"/>
      <c r="M27" s="3"/>
      <c r="N27" s="3"/>
      <c r="O27" s="3"/>
      <c r="P27" s="3"/>
      <c r="Q27" s="3"/>
      <c r="R27" s="3"/>
      <c r="S27" s="3"/>
      <c r="T27" s="3"/>
      <c r="U27" s="3"/>
      <c r="V27" s="3"/>
      <c r="W27" s="3"/>
      <c r="X27" s="3"/>
    </row>
    <row r="28" spans="1:24" s="31" customFormat="1" ht="90" customHeight="1">
      <c r="A28" s="45"/>
      <c r="B28" s="39" t="s">
        <v>9</v>
      </c>
      <c r="C28" s="27"/>
      <c r="D28" s="59" t="s">
        <v>2251</v>
      </c>
      <c r="E28" s="42">
        <f>'ОБЩИЙ ПРАЙС ЛИСТ'!G611</f>
        <v>3841</v>
      </c>
      <c r="F28" s="138">
        <f t="shared" si="0"/>
        <v>66.253409000000005</v>
      </c>
      <c r="G28" s="138">
        <f t="shared" si="1"/>
        <v>77.530585000000002</v>
      </c>
      <c r="H28" s="138">
        <f t="shared" si="2"/>
        <v>83.169173000000001</v>
      </c>
      <c r="I28" s="138">
        <f t="shared" si="3"/>
        <v>99.466536000000005</v>
      </c>
      <c r="J28" s="138">
        <f t="shared" si="4"/>
        <v>124.33317</v>
      </c>
      <c r="K28" s="94"/>
      <c r="L28" s="44"/>
      <c r="M28" s="3"/>
      <c r="N28" s="3"/>
      <c r="O28" s="3"/>
      <c r="P28" s="3"/>
      <c r="Q28" s="3"/>
      <c r="R28" s="3"/>
      <c r="S28" s="3"/>
      <c r="T28" s="3"/>
      <c r="U28" s="3"/>
      <c r="V28" s="3"/>
      <c r="W28" s="3"/>
      <c r="X28" s="3"/>
    </row>
    <row r="29" spans="1:24" s="31" customFormat="1" ht="90" customHeight="1">
      <c r="A29" s="45"/>
      <c r="B29" s="39" t="s">
        <v>224</v>
      </c>
      <c r="C29" s="27"/>
      <c r="D29" s="59" t="s">
        <v>2252</v>
      </c>
      <c r="E29" s="42">
        <f>'ОБЩИЙ ПРАЙС ЛИСТ'!G612</f>
        <v>3384</v>
      </c>
      <c r="F29" s="138">
        <f t="shared" si="0"/>
        <v>58.370615999999998</v>
      </c>
      <c r="G29" s="138">
        <f t="shared" si="1"/>
        <v>68.30604000000001</v>
      </c>
      <c r="H29" s="138">
        <f t="shared" si="2"/>
        <v>73.273751999999988</v>
      </c>
      <c r="I29" s="138">
        <f t="shared" si="3"/>
        <v>87.632064</v>
      </c>
      <c r="J29" s="138">
        <f t="shared" si="4"/>
        <v>109.54007999999999</v>
      </c>
      <c r="K29" s="94"/>
      <c r="L29" s="44"/>
      <c r="M29" s="3"/>
      <c r="N29" s="3"/>
      <c r="O29" s="3"/>
      <c r="P29" s="3"/>
      <c r="Q29" s="3"/>
      <c r="R29" s="3"/>
      <c r="S29" s="3"/>
      <c r="T29" s="3"/>
      <c r="U29" s="3"/>
      <c r="V29" s="3"/>
      <c r="W29" s="3"/>
      <c r="X29" s="3"/>
    </row>
    <row r="30" spans="1:24" s="31" customFormat="1" ht="90" customHeight="1">
      <c r="A30" s="45"/>
      <c r="B30" s="39" t="s">
        <v>478</v>
      </c>
      <c r="C30" s="27"/>
      <c r="D30" s="59" t="s">
        <v>1786</v>
      </c>
      <c r="E30" s="42">
        <f>'ОБЩИЙ ПРАЙС ЛИСТ'!G609</f>
        <v>4290</v>
      </c>
      <c r="F30" s="138">
        <f t="shared" si="0"/>
        <v>73.99821</v>
      </c>
      <c r="G30" s="138">
        <f t="shared" si="1"/>
        <v>86.593649999999997</v>
      </c>
      <c r="H30" s="138">
        <f t="shared" si="2"/>
        <v>92.891369999999995</v>
      </c>
      <c r="I30" s="138">
        <f t="shared" si="3"/>
        <v>111.09384</v>
      </c>
      <c r="J30" s="138">
        <f t="shared" si="4"/>
        <v>138.8673</v>
      </c>
      <c r="K30" s="94"/>
      <c r="L30" s="44"/>
      <c r="M30" s="3"/>
      <c r="N30" s="3"/>
      <c r="O30" s="3"/>
      <c r="P30" s="3"/>
      <c r="Q30" s="3"/>
      <c r="R30" s="3"/>
      <c r="S30" s="3"/>
      <c r="T30" s="3"/>
      <c r="U30" s="3"/>
      <c r="V30" s="3"/>
      <c r="W30" s="3"/>
      <c r="X30" s="3"/>
    </row>
    <row r="31" spans="1:24" s="31" customFormat="1" ht="90" customHeight="1">
      <c r="A31" s="45"/>
      <c r="B31" s="39" t="s">
        <v>591</v>
      </c>
      <c r="C31"/>
      <c r="D31" s="59" t="s">
        <v>1787</v>
      </c>
      <c r="E31" s="42">
        <f>'ОБЩИЙ ПРАЙС ЛИСТ'!G610</f>
        <v>3384</v>
      </c>
      <c r="F31" s="138">
        <f t="shared" si="0"/>
        <v>58.370615999999998</v>
      </c>
      <c r="G31" s="138">
        <f t="shared" si="1"/>
        <v>68.30604000000001</v>
      </c>
      <c r="H31" s="138">
        <f t="shared" si="2"/>
        <v>73.273751999999988</v>
      </c>
      <c r="I31" s="138">
        <f t="shared" si="3"/>
        <v>87.632064</v>
      </c>
      <c r="J31" s="138">
        <f t="shared" si="4"/>
        <v>109.54007999999999</v>
      </c>
      <c r="K31" s="94"/>
      <c r="L31" s="44"/>
      <c r="M31" s="3"/>
      <c r="N31" s="3"/>
      <c r="O31" s="3"/>
      <c r="P31" s="3"/>
      <c r="Q31" s="3"/>
      <c r="R31" s="3"/>
      <c r="S31" s="3"/>
      <c r="T31" s="3"/>
      <c r="U31" s="3"/>
      <c r="V31" s="3"/>
      <c r="W31" s="3"/>
      <c r="X31" s="3"/>
    </row>
    <row r="32" spans="1:24" s="31" customFormat="1" ht="90" customHeight="1">
      <c r="A32" s="45"/>
      <c r="B32" s="39" t="s">
        <v>479</v>
      </c>
      <c r="C32" s="96"/>
      <c r="D32" s="59" t="s">
        <v>485</v>
      </c>
      <c r="E32" s="42">
        <f>'ОБЩИЙ ПРАЙС ЛИСТ'!G571</f>
        <v>5230</v>
      </c>
      <c r="F32" s="138">
        <f t="shared" si="0"/>
        <v>90.21226999999999</v>
      </c>
      <c r="G32" s="138">
        <f t="shared" si="1"/>
        <v>105.56755000000001</v>
      </c>
      <c r="H32" s="138">
        <f t="shared" si="2"/>
        <v>113.24518999999999</v>
      </c>
      <c r="I32" s="138">
        <f t="shared" si="3"/>
        <v>135.43608</v>
      </c>
      <c r="J32" s="138">
        <f t="shared" si="4"/>
        <v>169.29509999999999</v>
      </c>
      <c r="K32" s="94"/>
      <c r="L32" s="44"/>
      <c r="M32" s="3"/>
      <c r="N32" s="3"/>
      <c r="O32" s="3"/>
      <c r="P32" s="3"/>
      <c r="Q32" s="3"/>
      <c r="R32" s="3"/>
      <c r="S32" s="3"/>
      <c r="T32" s="3"/>
      <c r="U32" s="3"/>
      <c r="V32" s="3"/>
      <c r="W32" s="3"/>
      <c r="X32" s="3"/>
    </row>
    <row r="33" spans="1:24" s="31" customFormat="1" ht="90" customHeight="1">
      <c r="A33" s="45"/>
      <c r="B33" s="56" t="s">
        <v>480</v>
      </c>
      <c r="C33" s="27"/>
      <c r="D33" s="59" t="s">
        <v>484</v>
      </c>
      <c r="E33" s="42">
        <f>'ОБЩИЙ ПРАЙС ЛИСТ'!G572</f>
        <v>3865</v>
      </c>
      <c r="F33" s="138">
        <f t="shared" si="0"/>
        <v>66.667384999999996</v>
      </c>
      <c r="G33" s="138">
        <f t="shared" si="1"/>
        <v>78.015024999999994</v>
      </c>
      <c r="H33" s="138">
        <f t="shared" si="2"/>
        <v>83.688845000000001</v>
      </c>
      <c r="I33" s="138">
        <f t="shared" si="3"/>
        <v>100.08803999999999</v>
      </c>
      <c r="J33" s="138">
        <f t="shared" si="4"/>
        <v>125.11004999999999</v>
      </c>
      <c r="K33" s="43"/>
      <c r="L33" s="44"/>
      <c r="M33" s="3"/>
      <c r="N33" s="3"/>
      <c r="O33" s="3"/>
      <c r="P33" s="3"/>
      <c r="Q33" s="3"/>
      <c r="R33" s="3"/>
      <c r="S33" s="3"/>
      <c r="T33" s="3"/>
      <c r="U33" s="3"/>
      <c r="V33" s="3"/>
      <c r="W33" s="3"/>
      <c r="X33" s="3"/>
    </row>
    <row r="34" spans="1:24" s="31" customFormat="1" ht="90" customHeight="1">
      <c r="A34" s="45"/>
      <c r="B34" s="39" t="s">
        <v>10</v>
      </c>
      <c r="C34" s="27"/>
      <c r="D34" s="59" t="s">
        <v>1788</v>
      </c>
      <c r="E34" s="42">
        <f>'ОБЩИЙ ПРАЙС ЛИСТ'!G608</f>
        <v>5813</v>
      </c>
      <c r="F34" s="138">
        <f t="shared" si="0"/>
        <v>100.26843699999999</v>
      </c>
      <c r="G34" s="138">
        <f t="shared" si="1"/>
        <v>117.33540500000001</v>
      </c>
      <c r="H34" s="138">
        <f t="shared" si="2"/>
        <v>125.86888899999998</v>
      </c>
      <c r="I34" s="138">
        <f t="shared" si="3"/>
        <v>150.53344799999999</v>
      </c>
      <c r="J34" s="138">
        <f t="shared" si="4"/>
        <v>188.16681</v>
      </c>
      <c r="K34" s="94"/>
      <c r="L34" s="44"/>
      <c r="M34" s="3"/>
      <c r="N34" s="3"/>
      <c r="O34" s="3"/>
      <c r="P34" s="3"/>
      <c r="Q34" s="3"/>
      <c r="R34" s="3"/>
      <c r="S34" s="3"/>
      <c r="T34" s="3"/>
      <c r="U34" s="3"/>
      <c r="V34" s="3"/>
      <c r="W34" s="3"/>
      <c r="X34" s="3"/>
    </row>
    <row r="35" spans="1:24" s="31" customFormat="1" ht="90" customHeight="1">
      <c r="A35" s="45"/>
      <c r="B35" s="39" t="s">
        <v>481</v>
      </c>
      <c r="C35" s="27"/>
      <c r="D35" s="59" t="s">
        <v>487</v>
      </c>
      <c r="E35" s="42">
        <f>'ОБЩИЙ ПРАЙС ЛИСТ'!G616</f>
        <v>6721</v>
      </c>
      <c r="F35" s="138">
        <f t="shared" si="0"/>
        <v>115.93052899999999</v>
      </c>
      <c r="G35" s="138">
        <f t="shared" si="1"/>
        <v>135.66338500000001</v>
      </c>
      <c r="H35" s="138">
        <f t="shared" si="2"/>
        <v>145.52981299999999</v>
      </c>
      <c r="I35" s="138">
        <f t="shared" si="3"/>
        <v>174.04701599999999</v>
      </c>
      <c r="J35" s="138">
        <f t="shared" si="4"/>
        <v>217.55876999999998</v>
      </c>
      <c r="K35" s="94"/>
      <c r="L35" s="44"/>
      <c r="M35" s="3"/>
      <c r="N35" s="3"/>
      <c r="O35" s="3"/>
      <c r="P35" s="3"/>
      <c r="Q35" s="3"/>
      <c r="R35" s="3"/>
      <c r="S35" s="3"/>
      <c r="T35" s="3"/>
      <c r="U35" s="3"/>
      <c r="V35" s="3"/>
      <c r="W35" s="3"/>
      <c r="X35" s="3"/>
    </row>
    <row r="36" spans="1:24" s="31" customFormat="1" ht="90" customHeight="1">
      <c r="A36" s="45"/>
      <c r="B36" s="39" t="s">
        <v>11</v>
      </c>
      <c r="C36" s="27"/>
      <c r="D36" s="59" t="s">
        <v>2927</v>
      </c>
      <c r="E36" s="131">
        <f>'ОБЩИЙ ПРАЙС ЛИСТ'!G615</f>
        <v>9211</v>
      </c>
      <c r="F36" s="138">
        <f t="shared" si="0"/>
        <v>158.880539</v>
      </c>
      <c r="G36" s="138">
        <f t="shared" si="1"/>
        <v>185.924035</v>
      </c>
      <c r="H36" s="138">
        <f t="shared" si="2"/>
        <v>199.44578299999998</v>
      </c>
      <c r="I36" s="138">
        <f t="shared" si="3"/>
        <v>238.52805599999999</v>
      </c>
      <c r="J36" s="138">
        <f t="shared" si="4"/>
        <v>298.16006999999996</v>
      </c>
      <c r="K36" s="94"/>
      <c r="L36" s="44"/>
      <c r="M36" s="3"/>
      <c r="N36" s="3"/>
      <c r="O36" s="3"/>
      <c r="P36" s="3"/>
      <c r="Q36" s="3"/>
      <c r="R36" s="3"/>
      <c r="S36" s="3"/>
      <c r="T36" s="3"/>
      <c r="U36" s="3"/>
      <c r="V36" s="3"/>
      <c r="W36" s="3"/>
      <c r="X36" s="3"/>
    </row>
    <row r="37" spans="1:24" s="31" customFormat="1" ht="90" customHeight="1">
      <c r="A37" s="45"/>
      <c r="B37" s="39" t="s">
        <v>2919</v>
      </c>
      <c r="C37" s="27"/>
      <c r="D37" s="59" t="s">
        <v>2928</v>
      </c>
      <c r="E37" s="42">
        <f>'ОБЩИЙ ПРАЙС ЛИСТ'!G593</f>
        <v>9539</v>
      </c>
      <c r="F37" s="138">
        <f t="shared" si="0"/>
        <v>164.53821099999999</v>
      </c>
      <c r="G37" s="138">
        <f t="shared" si="1"/>
        <v>192.54471500000002</v>
      </c>
      <c r="H37" s="138">
        <f t="shared" si="2"/>
        <v>206.54796699999997</v>
      </c>
      <c r="I37" s="138">
        <f t="shared" si="3"/>
        <v>247.02194399999999</v>
      </c>
      <c r="J37" s="138">
        <f t="shared" si="4"/>
        <v>308.77742999999998</v>
      </c>
      <c r="K37" s="94"/>
      <c r="L37" s="44"/>
      <c r="M37" s="3"/>
      <c r="N37" s="3"/>
      <c r="O37" s="3"/>
      <c r="P37" s="3"/>
      <c r="Q37" s="3"/>
      <c r="R37" s="3"/>
      <c r="S37" s="3"/>
      <c r="T37" s="3"/>
      <c r="U37" s="3"/>
      <c r="V37" s="3"/>
      <c r="W37" s="3"/>
      <c r="X37" s="3"/>
    </row>
    <row r="38" spans="1:24" s="31" customFormat="1" ht="90" customHeight="1">
      <c r="A38" s="45"/>
      <c r="B38" s="39" t="s">
        <v>12</v>
      </c>
      <c r="C38" s="27"/>
      <c r="D38" s="59" t="s">
        <v>488</v>
      </c>
      <c r="E38" s="42">
        <f>'ОБЩИЙ ПРАЙС ЛИСТ'!G594</f>
        <v>10947</v>
      </c>
      <c r="F38" s="138">
        <f t="shared" si="0"/>
        <v>188.824803</v>
      </c>
      <c r="G38" s="138">
        <f t="shared" si="1"/>
        <v>220.96519499999999</v>
      </c>
      <c r="H38" s="138">
        <f t="shared" si="2"/>
        <v>237.035391</v>
      </c>
      <c r="I38" s="138">
        <f t="shared" si="3"/>
        <v>283.48351200000002</v>
      </c>
      <c r="J38" s="138">
        <f t="shared" si="4"/>
        <v>354.35439000000002</v>
      </c>
      <c r="K38" s="94"/>
      <c r="L38" s="44"/>
      <c r="M38" s="3"/>
      <c r="N38" s="3"/>
      <c r="O38" s="3"/>
      <c r="P38" s="3"/>
      <c r="Q38" s="3"/>
      <c r="R38" s="3"/>
      <c r="S38" s="3"/>
      <c r="T38" s="3"/>
      <c r="U38" s="3"/>
      <c r="V38" s="3"/>
      <c r="W38" s="3"/>
      <c r="X38" s="3"/>
    </row>
    <row r="39" spans="1:24" s="31" customFormat="1" ht="12.75" customHeight="1">
      <c r="A39" s="45"/>
      <c r="B39" s="148" t="s">
        <v>2430</v>
      </c>
      <c r="C39" s="148"/>
      <c r="D39" s="148"/>
      <c r="E39" s="148"/>
      <c r="F39" s="148"/>
      <c r="G39" s="148"/>
      <c r="H39" s="148"/>
      <c r="I39" s="148"/>
      <c r="J39" s="148"/>
      <c r="K39" s="148"/>
      <c r="L39" s="44"/>
      <c r="M39" s="3"/>
      <c r="N39" s="3"/>
      <c r="O39" s="3"/>
      <c r="P39" s="3"/>
      <c r="Q39" s="3"/>
      <c r="R39" s="3"/>
      <c r="S39" s="3"/>
      <c r="T39" s="3"/>
      <c r="U39" s="3"/>
      <c r="V39" s="3"/>
      <c r="W39" s="3"/>
      <c r="X39" s="3"/>
    </row>
    <row r="40" spans="1:24" s="31" customFormat="1" ht="90" customHeight="1">
      <c r="A40" s="45"/>
      <c r="B40" s="39" t="s">
        <v>2183</v>
      </c>
      <c r="C40" s="27"/>
      <c r="D40" s="59" t="s">
        <v>2253</v>
      </c>
      <c r="E40" s="42">
        <f>'ОБЩИЙ ПРАЙС ЛИСТ'!G613</f>
        <v>6877</v>
      </c>
      <c r="F40" s="138">
        <f t="shared" si="0"/>
        <v>118.62137299999999</v>
      </c>
      <c r="G40" s="138">
        <f t="shared" ref="G40:G46" si="5">E40*0.55/100*$K$6</f>
        <v>138.81224500000002</v>
      </c>
      <c r="H40" s="138">
        <f t="shared" ref="H40:H46" si="6">E40*0.59/100*$K$6</f>
        <v>148.907681</v>
      </c>
      <c r="I40" s="138">
        <f t="shared" si="3"/>
        <v>178.086792</v>
      </c>
      <c r="J40" s="138">
        <f t="shared" ref="J40:J46" si="7">E40*0.83/100*$J$6</f>
        <v>222.60848999999999</v>
      </c>
      <c r="K40" s="94"/>
      <c r="L40" s="44"/>
      <c r="M40" s="3"/>
      <c r="N40" s="3"/>
      <c r="O40" s="3"/>
      <c r="P40" s="3"/>
      <c r="Q40" s="3"/>
      <c r="R40" s="3"/>
      <c r="S40" s="3"/>
      <c r="T40" s="3"/>
      <c r="U40" s="3"/>
      <c r="V40" s="3"/>
      <c r="W40" s="3"/>
      <c r="X40" s="3"/>
    </row>
    <row r="41" spans="1:24" s="31" customFormat="1" ht="90" customHeight="1">
      <c r="A41" s="45"/>
      <c r="B41" s="39" t="s">
        <v>2368</v>
      </c>
      <c r="C41" s="27"/>
      <c r="D41" s="59" t="s">
        <v>2369</v>
      </c>
      <c r="E41" s="42">
        <f>'ОБЩИЙ ПРАЙС ЛИСТ'!G614</f>
        <v>7658</v>
      </c>
      <c r="F41" s="138">
        <f t="shared" si="0"/>
        <v>132.09284199999999</v>
      </c>
      <c r="G41" s="138">
        <f t="shared" si="5"/>
        <v>154.57673000000003</v>
      </c>
      <c r="H41" s="138">
        <f t="shared" si="6"/>
        <v>165.81867399999999</v>
      </c>
      <c r="I41" s="138">
        <f t="shared" si="3"/>
        <v>198.31156799999997</v>
      </c>
      <c r="J41" s="138">
        <f t="shared" si="7"/>
        <v>247.88945999999996</v>
      </c>
      <c r="K41" s="94"/>
      <c r="L41" s="44"/>
      <c r="M41" s="3"/>
      <c r="N41" s="3"/>
      <c r="O41" s="3"/>
      <c r="P41" s="3"/>
      <c r="Q41" s="3"/>
      <c r="R41" s="3"/>
      <c r="S41" s="3"/>
      <c r="T41" s="3"/>
      <c r="U41" s="3"/>
      <c r="V41" s="3"/>
      <c r="W41" s="3"/>
      <c r="X41" s="3"/>
    </row>
    <row r="42" spans="1:24" s="31" customFormat="1" ht="90" customHeight="1">
      <c r="A42" s="45"/>
      <c r="B42" s="39" t="s">
        <v>230</v>
      </c>
      <c r="C42" s="27"/>
      <c r="D42" s="59" t="s">
        <v>489</v>
      </c>
      <c r="E42" s="42">
        <f>'ОБЩИЙ ПРАЙС ЛИСТ'!G618</f>
        <v>10143</v>
      </c>
      <c r="F42" s="138">
        <f t="shared" si="0"/>
        <v>174.95660699999999</v>
      </c>
      <c r="G42" s="138">
        <f t="shared" si="5"/>
        <v>204.73645500000001</v>
      </c>
      <c r="H42" s="138">
        <f t="shared" si="6"/>
        <v>219.62637899999999</v>
      </c>
      <c r="I42" s="138">
        <f t="shared" si="3"/>
        <v>262.66312799999992</v>
      </c>
      <c r="J42" s="138">
        <f t="shared" si="7"/>
        <v>328.32890999999989</v>
      </c>
      <c r="K42" s="43"/>
      <c r="L42" s="44"/>
      <c r="M42" s="3"/>
      <c r="N42" s="3"/>
      <c r="O42" s="3"/>
      <c r="P42" s="3"/>
      <c r="Q42" s="3"/>
      <c r="R42" s="3"/>
      <c r="S42" s="3"/>
      <c r="T42" s="3"/>
      <c r="U42" s="3"/>
      <c r="V42" s="3"/>
      <c r="W42" s="3"/>
      <c r="X42" s="3"/>
    </row>
    <row r="43" spans="1:24" s="31" customFormat="1" ht="90" customHeight="1">
      <c r="A43" s="45"/>
      <c r="B43" s="39" t="s">
        <v>13</v>
      </c>
      <c r="C43" s="27"/>
      <c r="D43" s="59" t="s">
        <v>490</v>
      </c>
      <c r="E43" s="42">
        <f>'ОБЩИЙ ПРАЙС ЛИСТ'!G617</f>
        <v>10599</v>
      </c>
      <c r="F43" s="138">
        <f t="shared" si="0"/>
        <v>182.82215099999999</v>
      </c>
      <c r="G43" s="138">
        <f t="shared" si="5"/>
        <v>213.94081500000001</v>
      </c>
      <c r="H43" s="138">
        <f t="shared" si="6"/>
        <v>229.50014699999997</v>
      </c>
      <c r="I43" s="138">
        <f t="shared" si="3"/>
        <v>274.47170399999999</v>
      </c>
      <c r="J43" s="138">
        <f t="shared" si="7"/>
        <v>343.08963</v>
      </c>
      <c r="K43" s="94"/>
      <c r="L43" s="44"/>
      <c r="M43" s="3"/>
      <c r="N43" s="3"/>
      <c r="O43" s="3"/>
      <c r="P43" s="3"/>
      <c r="Q43" s="3"/>
      <c r="R43" s="3"/>
      <c r="S43" s="3"/>
      <c r="T43" s="3"/>
      <c r="U43" s="3"/>
      <c r="V43" s="3"/>
      <c r="W43" s="3"/>
      <c r="X43" s="3"/>
    </row>
    <row r="44" spans="1:24" s="31" customFormat="1" ht="90" customHeight="1">
      <c r="A44" s="45"/>
      <c r="B44" s="39" t="s">
        <v>14</v>
      </c>
      <c r="C44" s="27"/>
      <c r="D44" s="59" t="s">
        <v>2254</v>
      </c>
      <c r="E44" s="42">
        <f>'ОБЩИЙ ПРАЙС ЛИСТ'!G595</f>
        <v>14295</v>
      </c>
      <c r="F44" s="138">
        <f t="shared" si="0"/>
        <v>246.57445499999997</v>
      </c>
      <c r="G44" s="138">
        <f t="shared" si="5"/>
        <v>288.54457500000001</v>
      </c>
      <c r="H44" s="138">
        <f t="shared" si="6"/>
        <v>309.52963499999998</v>
      </c>
      <c r="I44" s="138">
        <f t="shared" si="3"/>
        <v>370.18331999999998</v>
      </c>
      <c r="J44" s="138">
        <f t="shared" si="7"/>
        <v>462.72914999999995</v>
      </c>
      <c r="K44" s="94"/>
      <c r="L44" s="44"/>
      <c r="M44" s="3"/>
      <c r="N44" s="3"/>
      <c r="O44" s="3"/>
      <c r="P44" s="3"/>
      <c r="Q44" s="3"/>
      <c r="R44" s="3"/>
      <c r="S44" s="3"/>
      <c r="T44" s="3"/>
      <c r="U44" s="3"/>
      <c r="V44" s="3"/>
      <c r="W44" s="3"/>
      <c r="X44" s="3"/>
    </row>
    <row r="45" spans="1:24" s="31" customFormat="1" ht="90" customHeight="1">
      <c r="A45" s="45"/>
      <c r="B45" s="39" t="s">
        <v>15</v>
      </c>
      <c r="C45" s="27"/>
      <c r="D45" s="59" t="s">
        <v>491</v>
      </c>
      <c r="E45" s="42">
        <f>'ОБЩИЙ ПРАЙС ЛИСТ'!G624</f>
        <v>5208</v>
      </c>
      <c r="F45" s="138">
        <f t="shared" si="0"/>
        <v>89.832791999999998</v>
      </c>
      <c r="G45" s="138">
        <f t="shared" si="5"/>
        <v>105.12348</v>
      </c>
      <c r="H45" s="138">
        <f t="shared" si="6"/>
        <v>112.76882399999998</v>
      </c>
      <c r="I45" s="138">
        <f t="shared" si="3"/>
        <v>134.86636799999997</v>
      </c>
      <c r="J45" s="138">
        <f t="shared" si="7"/>
        <v>168.58295999999996</v>
      </c>
      <c r="K45" s="43"/>
      <c r="L45" s="44"/>
      <c r="M45" s="3"/>
      <c r="N45" s="3"/>
      <c r="O45" s="3"/>
      <c r="P45" s="3"/>
      <c r="Q45" s="3"/>
      <c r="R45" s="3"/>
      <c r="S45" s="3"/>
      <c r="T45" s="3"/>
      <c r="U45" s="3"/>
      <c r="V45" s="3"/>
      <c r="W45" s="3"/>
      <c r="X45" s="3"/>
    </row>
    <row r="46" spans="1:24" s="31" customFormat="1" ht="90" customHeight="1">
      <c r="A46" s="45"/>
      <c r="B46" s="39" t="s">
        <v>16</v>
      </c>
      <c r="C46" s="27"/>
      <c r="D46" s="59" t="s">
        <v>492</v>
      </c>
      <c r="E46" s="42">
        <f>'ОБЩИЙ ПРАЙС ЛИСТ'!G619</f>
        <v>6370</v>
      </c>
      <c r="F46" s="138">
        <f t="shared" si="0"/>
        <v>109.87612999999999</v>
      </c>
      <c r="G46" s="138">
        <f t="shared" si="5"/>
        <v>128.57845</v>
      </c>
      <c r="H46" s="138">
        <f t="shared" si="6"/>
        <v>137.92961</v>
      </c>
      <c r="I46" s="138">
        <f t="shared" si="3"/>
        <v>164.95751999999999</v>
      </c>
      <c r="J46" s="138">
        <f t="shared" si="7"/>
        <v>206.19689999999997</v>
      </c>
      <c r="K46" s="43"/>
      <c r="L46" s="44"/>
      <c r="M46" s="3"/>
      <c r="N46" s="3"/>
      <c r="O46" s="3"/>
      <c r="P46" s="3"/>
      <c r="Q46" s="3"/>
      <c r="R46" s="3"/>
      <c r="S46" s="3"/>
      <c r="T46" s="3"/>
      <c r="U46" s="3"/>
      <c r="V46" s="3"/>
      <c r="W46" s="3"/>
      <c r="X46" s="3"/>
    </row>
    <row r="47" spans="1:24" s="31" customFormat="1" ht="12.75" customHeight="1">
      <c r="A47" s="45"/>
      <c r="B47" s="148" t="s">
        <v>2431</v>
      </c>
      <c r="C47" s="148"/>
      <c r="D47" s="148"/>
      <c r="E47" s="148"/>
      <c r="F47" s="148"/>
      <c r="G47" s="148"/>
      <c r="H47" s="148"/>
      <c r="I47" s="148"/>
      <c r="J47" s="148"/>
      <c r="K47" s="148"/>
      <c r="L47" s="44"/>
      <c r="M47" s="3"/>
      <c r="N47" s="3"/>
      <c r="O47" s="3"/>
      <c r="P47" s="3"/>
      <c r="Q47" s="3"/>
      <c r="R47" s="3"/>
      <c r="S47" s="3"/>
      <c r="T47" s="3"/>
      <c r="U47" s="3"/>
      <c r="V47" s="3"/>
      <c r="W47" s="3"/>
      <c r="X47" s="3"/>
    </row>
    <row r="48" spans="1:24" s="31" customFormat="1" ht="90" customHeight="1">
      <c r="A48" s="45"/>
      <c r="B48" s="39" t="s">
        <v>17</v>
      </c>
      <c r="C48" s="27"/>
      <c r="D48" s="59" t="s">
        <v>493</v>
      </c>
      <c r="E48" s="42">
        <f>'ОБЩИЙ ПРАЙС ЛИСТ'!G587</f>
        <v>1570</v>
      </c>
      <c r="F48" s="138">
        <f t="shared" si="0"/>
        <v>27.080929999999999</v>
      </c>
      <c r="G48" s="138">
        <f t="shared" ref="G48:G51" si="8">E48*0.55/100*$K$6</f>
        <v>31.690450000000006</v>
      </c>
      <c r="H48" s="138">
        <f t="shared" ref="H48:H51" si="9">E48*0.59/100*$K$6</f>
        <v>33.99521</v>
      </c>
      <c r="I48" s="138">
        <f t="shared" si="3"/>
        <v>40.65672</v>
      </c>
      <c r="J48" s="138">
        <f t="shared" ref="J48:J51" si="10">E48*0.83/100*$J$6</f>
        <v>50.820899999999995</v>
      </c>
      <c r="K48" s="43"/>
      <c r="L48" s="44"/>
      <c r="M48" s="3"/>
      <c r="N48" s="3"/>
      <c r="O48" s="3"/>
      <c r="P48" s="3"/>
      <c r="Q48" s="3"/>
      <c r="R48" s="3"/>
      <c r="S48" s="3"/>
      <c r="T48" s="3"/>
      <c r="U48" s="3"/>
      <c r="V48" s="3"/>
      <c r="W48" s="3"/>
      <c r="X48" s="3"/>
    </row>
    <row r="49" spans="1:24" s="31" customFormat="1" ht="90" customHeight="1">
      <c r="A49" s="45"/>
      <c r="B49" s="39" t="s">
        <v>18</v>
      </c>
      <c r="C49" s="27"/>
      <c r="D49" s="59" t="s">
        <v>494</v>
      </c>
      <c r="E49" s="42">
        <f>'ОБЩИЙ ПРАЙС ЛИСТ'!G591</f>
        <v>2042</v>
      </c>
      <c r="F49" s="138">
        <f t="shared" si="0"/>
        <v>35.222457999999996</v>
      </c>
      <c r="G49" s="138">
        <f t="shared" si="8"/>
        <v>41.217770000000009</v>
      </c>
      <c r="H49" s="138">
        <f t="shared" si="9"/>
        <v>44.215426000000001</v>
      </c>
      <c r="I49" s="138">
        <f t="shared" si="3"/>
        <v>52.879631999999994</v>
      </c>
      <c r="J49" s="138">
        <f t="shared" si="10"/>
        <v>66.09953999999999</v>
      </c>
      <c r="K49" s="43"/>
      <c r="L49" s="44"/>
      <c r="M49" s="3"/>
      <c r="N49" s="3"/>
      <c r="O49" s="3"/>
      <c r="P49" s="3"/>
      <c r="Q49" s="3"/>
      <c r="R49" s="3"/>
      <c r="S49" s="3"/>
      <c r="T49" s="3"/>
      <c r="U49" s="3"/>
      <c r="V49" s="3"/>
      <c r="W49" s="3"/>
      <c r="X49" s="3"/>
    </row>
    <row r="50" spans="1:24" s="31" customFormat="1" ht="90" customHeight="1">
      <c r="A50" s="45"/>
      <c r="B50" s="39" t="s">
        <v>269</v>
      </c>
      <c r="C50" s="27"/>
      <c r="D50" s="59" t="s">
        <v>495</v>
      </c>
      <c r="E50" s="42">
        <f>'ОБЩИЙ ПРАЙС ЛИСТ'!G576</f>
        <v>3040</v>
      </c>
      <c r="F50" s="138">
        <f t="shared" si="0"/>
        <v>52.436959999999999</v>
      </c>
      <c r="G50" s="138">
        <f t="shared" si="8"/>
        <v>61.362400000000008</v>
      </c>
      <c r="H50" s="138">
        <f t="shared" si="9"/>
        <v>65.825119999999998</v>
      </c>
      <c r="I50" s="138">
        <f t="shared" si="3"/>
        <v>78.723839999999996</v>
      </c>
      <c r="J50" s="138">
        <f t="shared" si="10"/>
        <v>98.404799999999994</v>
      </c>
      <c r="K50" s="43"/>
      <c r="L50" s="44"/>
      <c r="M50" s="3"/>
      <c r="N50" s="3"/>
      <c r="O50" s="3"/>
      <c r="P50" s="3"/>
      <c r="Q50" s="3"/>
      <c r="R50" s="3"/>
      <c r="S50" s="3"/>
      <c r="T50" s="3"/>
      <c r="U50" s="3"/>
      <c r="V50" s="3"/>
      <c r="W50" s="3"/>
      <c r="X50" s="3"/>
    </row>
    <row r="51" spans="1:24" s="31" customFormat="1" ht="90" customHeight="1">
      <c r="A51" s="45"/>
      <c r="B51" s="39" t="s">
        <v>270</v>
      </c>
      <c r="C51" s="27"/>
      <c r="D51" s="59" t="s">
        <v>496</v>
      </c>
      <c r="E51" s="42">
        <f>'ОБЩИЙ ПРАЙС ЛИСТ'!G581</f>
        <v>3765</v>
      </c>
      <c r="F51" s="138">
        <f t="shared" si="0"/>
        <v>64.942484999999991</v>
      </c>
      <c r="G51" s="138">
        <f t="shared" si="8"/>
        <v>75.996524999999991</v>
      </c>
      <c r="H51" s="138">
        <f t="shared" si="9"/>
        <v>81.523544999999999</v>
      </c>
      <c r="I51" s="138">
        <f t="shared" si="3"/>
        <v>97.498440000000002</v>
      </c>
      <c r="J51" s="138">
        <f t="shared" si="10"/>
        <v>121.87304999999999</v>
      </c>
      <c r="K51" s="43"/>
      <c r="L51" s="44"/>
      <c r="M51" s="3"/>
      <c r="N51" s="3"/>
      <c r="O51" s="3"/>
      <c r="P51" s="3"/>
      <c r="Q51" s="3"/>
      <c r="R51" s="3"/>
      <c r="S51" s="3"/>
      <c r="T51" s="3"/>
      <c r="U51" s="3"/>
      <c r="V51" s="3"/>
      <c r="W51" s="3"/>
      <c r="X51" s="3"/>
    </row>
    <row r="52" spans="1:24" s="26" customFormat="1" ht="12.75" customHeight="1">
      <c r="A52" s="45"/>
      <c r="B52" s="148" t="s">
        <v>2432</v>
      </c>
      <c r="C52" s="148"/>
      <c r="D52" s="148"/>
      <c r="E52" s="148"/>
      <c r="F52" s="148"/>
      <c r="G52" s="148"/>
      <c r="H52" s="148"/>
      <c r="I52" s="148"/>
      <c r="J52" s="148"/>
      <c r="K52" s="148"/>
      <c r="L52" s="44"/>
      <c r="M52" s="3"/>
      <c r="N52" s="3"/>
      <c r="O52" s="3"/>
      <c r="P52" s="3"/>
      <c r="Q52" s="3"/>
      <c r="R52" s="3"/>
      <c r="S52" s="3"/>
      <c r="T52" s="3"/>
      <c r="U52" s="3"/>
      <c r="V52" s="3"/>
      <c r="W52" s="3"/>
      <c r="X52" s="3"/>
    </row>
    <row r="53" spans="1:24" s="26" customFormat="1" ht="90" customHeight="1">
      <c r="A53" s="45"/>
      <c r="B53" s="39" t="s">
        <v>19</v>
      </c>
      <c r="C53" s="27"/>
      <c r="D53" s="41" t="s">
        <v>497</v>
      </c>
      <c r="E53" s="42">
        <f>'ОБЩИЙ ПРАЙС ЛИСТ'!G577</f>
        <v>525</v>
      </c>
      <c r="F53" s="138">
        <f t="shared" si="0"/>
        <v>9.0557249999999989</v>
      </c>
      <c r="G53" s="138">
        <f t="shared" ref="G53:G67" si="11">E53*0.55/100*$K$6</f>
        <v>10.597125</v>
      </c>
      <c r="H53" s="138">
        <f t="shared" ref="H53:H67" si="12">E53*0.59/100*$K$6</f>
        <v>11.367825</v>
      </c>
      <c r="I53" s="138">
        <f t="shared" si="3"/>
        <v>13.595400000000001</v>
      </c>
      <c r="J53" s="138">
        <f t="shared" ref="J53:J67" si="13">E53*0.83/100*$J$6</f>
        <v>16.994250000000001</v>
      </c>
      <c r="K53" s="43"/>
      <c r="L53" s="44"/>
      <c r="M53" s="3"/>
      <c r="N53" s="3"/>
      <c r="O53" s="3"/>
      <c r="P53" s="3"/>
      <c r="Q53" s="3"/>
      <c r="R53" s="3"/>
      <c r="S53" s="3"/>
      <c r="T53" s="3"/>
      <c r="U53" s="3"/>
      <c r="V53" s="3"/>
      <c r="W53" s="3"/>
      <c r="X53" s="3"/>
    </row>
    <row r="54" spans="1:24" s="26" customFormat="1" ht="90" customHeight="1">
      <c r="A54" s="45"/>
      <c r="B54" s="39" t="s">
        <v>2165</v>
      </c>
      <c r="C54" s="27"/>
      <c r="D54" s="41" t="s">
        <v>2180</v>
      </c>
      <c r="E54" s="42">
        <f>'ОБЩИЙ ПРАЙС ЛИСТ'!G578</f>
        <v>1155</v>
      </c>
      <c r="F54" s="138">
        <f t="shared" si="0"/>
        <v>19.922595000000001</v>
      </c>
      <c r="G54" s="138">
        <f t="shared" si="11"/>
        <v>23.313675</v>
      </c>
      <c r="H54" s="138">
        <f t="shared" si="12"/>
        <v>25.009214999999994</v>
      </c>
      <c r="I54" s="138">
        <f t="shared" si="3"/>
        <v>29.909880000000001</v>
      </c>
      <c r="J54" s="138">
        <f t="shared" si="13"/>
        <v>37.387349999999998</v>
      </c>
      <c r="K54" s="94"/>
      <c r="L54" s="44"/>
      <c r="M54" s="3"/>
      <c r="N54" s="3"/>
      <c r="O54" s="3"/>
      <c r="P54" s="3"/>
      <c r="Q54" s="3"/>
      <c r="R54" s="3"/>
      <c r="S54" s="3"/>
      <c r="T54" s="3"/>
      <c r="U54" s="3"/>
      <c r="V54" s="3"/>
      <c r="W54" s="3"/>
      <c r="X54" s="3"/>
    </row>
    <row r="55" spans="1:24" s="26" customFormat="1" ht="90" customHeight="1">
      <c r="A55" s="45"/>
      <c r="B55" s="39" t="s">
        <v>20</v>
      </c>
      <c r="C55" s="27"/>
      <c r="D55" s="54" t="s">
        <v>498</v>
      </c>
      <c r="E55" s="42">
        <f>'ОБЩИЙ ПРАЙС ЛИСТ'!G582</f>
        <v>760</v>
      </c>
      <c r="F55" s="138">
        <f t="shared" si="0"/>
        <v>13.10924</v>
      </c>
      <c r="G55" s="138">
        <f t="shared" si="11"/>
        <v>15.340600000000002</v>
      </c>
      <c r="H55" s="138">
        <f t="shared" si="12"/>
        <v>16.45628</v>
      </c>
      <c r="I55" s="138">
        <f t="shared" si="3"/>
        <v>19.680959999999999</v>
      </c>
      <c r="J55" s="138">
        <f t="shared" si="13"/>
        <v>24.601199999999999</v>
      </c>
      <c r="K55" s="43"/>
      <c r="L55" s="44"/>
      <c r="M55" s="3"/>
      <c r="N55" s="3"/>
      <c r="O55" s="3"/>
      <c r="P55" s="3"/>
      <c r="Q55" s="3"/>
      <c r="R55" s="3"/>
      <c r="S55" s="3"/>
      <c r="T55" s="3"/>
      <c r="U55" s="3"/>
      <c r="V55" s="3"/>
      <c r="W55" s="3"/>
      <c r="X55" s="3"/>
    </row>
    <row r="56" spans="1:24" s="26" customFormat="1" ht="90" customHeight="1">
      <c r="A56" s="45"/>
      <c r="B56" s="39" t="s">
        <v>2166</v>
      </c>
      <c r="C56" s="27"/>
      <c r="D56" s="41" t="s">
        <v>2179</v>
      </c>
      <c r="E56" s="42">
        <f>'ОБЩИЙ ПРАЙС ЛИСТ'!G583</f>
        <v>1274</v>
      </c>
      <c r="F56" s="138">
        <f t="shared" si="0"/>
        <v>21.975225999999999</v>
      </c>
      <c r="G56" s="138">
        <f t="shared" si="11"/>
        <v>25.715690000000002</v>
      </c>
      <c r="H56" s="138">
        <f t="shared" si="12"/>
        <v>27.585921999999997</v>
      </c>
      <c r="I56" s="138">
        <f t="shared" si="3"/>
        <v>32.991503999999992</v>
      </c>
      <c r="J56" s="138">
        <f t="shared" si="13"/>
        <v>41.23937999999999</v>
      </c>
      <c r="K56" s="94"/>
      <c r="L56" s="44"/>
      <c r="M56" s="3"/>
      <c r="N56" s="3"/>
      <c r="O56" s="3"/>
      <c r="P56" s="3"/>
      <c r="Q56" s="3"/>
      <c r="R56" s="3"/>
      <c r="S56" s="3"/>
      <c r="T56" s="3"/>
      <c r="U56" s="3"/>
      <c r="V56" s="3"/>
      <c r="W56" s="3"/>
      <c r="X56" s="3"/>
    </row>
    <row r="57" spans="1:24" s="26" customFormat="1" ht="90" customHeight="1">
      <c r="A57" s="45"/>
      <c r="B57" s="39" t="s">
        <v>290</v>
      </c>
      <c r="C57"/>
      <c r="D57" s="41" t="s">
        <v>499</v>
      </c>
      <c r="E57" s="42">
        <f>'ОБЩИЙ ПРАЙС ЛИСТ'!G620</f>
        <v>1411</v>
      </c>
      <c r="F57" s="138">
        <f t="shared" si="0"/>
        <v>24.338338999999998</v>
      </c>
      <c r="G57" s="138">
        <f t="shared" si="11"/>
        <v>28.481035000000002</v>
      </c>
      <c r="H57" s="138">
        <f t="shared" si="12"/>
        <v>30.552382999999999</v>
      </c>
      <c r="I57" s="138">
        <f t="shared" si="3"/>
        <v>36.539256000000002</v>
      </c>
      <c r="J57" s="138">
        <f t="shared" si="13"/>
        <v>45.67407</v>
      </c>
      <c r="K57" s="94"/>
      <c r="L57" s="44"/>
      <c r="M57" s="3"/>
      <c r="N57" s="3"/>
      <c r="O57" s="3"/>
      <c r="P57" s="3"/>
      <c r="Q57" s="3"/>
      <c r="R57" s="3"/>
      <c r="S57" s="3"/>
      <c r="T57" s="3"/>
      <c r="U57" s="3"/>
      <c r="V57" s="3"/>
      <c r="W57" s="3"/>
      <c r="X57" s="3"/>
    </row>
    <row r="58" spans="1:24" s="31" customFormat="1" ht="90" customHeight="1">
      <c r="A58" s="45"/>
      <c r="B58" s="39" t="s">
        <v>21</v>
      </c>
      <c r="C58" s="27"/>
      <c r="D58" s="41" t="s">
        <v>500</v>
      </c>
      <c r="E58" s="42">
        <f>'ОБЩИЙ ПРАЙС ЛИСТ'!G585</f>
        <v>1125</v>
      </c>
      <c r="F58" s="138">
        <f t="shared" si="0"/>
        <v>19.405124999999998</v>
      </c>
      <c r="G58" s="138">
        <f t="shared" si="11"/>
        <v>22.708124999999999</v>
      </c>
      <c r="H58" s="138">
        <f t="shared" si="12"/>
        <v>24.359625000000001</v>
      </c>
      <c r="I58" s="138">
        <f t="shared" si="3"/>
        <v>29.132999999999999</v>
      </c>
      <c r="J58" s="138">
        <f t="shared" si="13"/>
        <v>36.416249999999998</v>
      </c>
      <c r="K58" s="43"/>
      <c r="L58" s="44"/>
      <c r="M58" s="3"/>
      <c r="N58" s="3"/>
      <c r="O58" s="3"/>
      <c r="P58" s="3"/>
      <c r="Q58" s="3"/>
      <c r="R58" s="3"/>
      <c r="S58" s="3"/>
      <c r="T58" s="3"/>
      <c r="U58" s="3"/>
      <c r="V58" s="3"/>
      <c r="W58" s="3"/>
      <c r="X58" s="3"/>
    </row>
    <row r="59" spans="1:24" s="31" customFormat="1" ht="90" customHeight="1">
      <c r="A59" s="45"/>
      <c r="B59" s="39" t="s">
        <v>2167</v>
      </c>
      <c r="C59" s="27"/>
      <c r="D59" s="41" t="s">
        <v>2178</v>
      </c>
      <c r="E59" s="42">
        <f>'ОБЩИЙ ПРАЙС ЛИСТ'!G586</f>
        <v>1819</v>
      </c>
      <c r="F59" s="138">
        <f t="shared" si="0"/>
        <v>31.375930999999994</v>
      </c>
      <c r="G59" s="138">
        <f t="shared" si="11"/>
        <v>36.716515000000001</v>
      </c>
      <c r="H59" s="138">
        <f t="shared" si="12"/>
        <v>39.386807000000005</v>
      </c>
      <c r="I59" s="138">
        <f t="shared" si="3"/>
        <v>47.104824000000001</v>
      </c>
      <c r="J59" s="138">
        <f t="shared" si="13"/>
        <v>58.881029999999996</v>
      </c>
      <c r="K59" s="94"/>
      <c r="L59" s="44"/>
      <c r="M59" s="3"/>
      <c r="N59" s="3"/>
      <c r="O59" s="3"/>
      <c r="P59" s="3"/>
      <c r="Q59" s="3"/>
      <c r="R59" s="3"/>
      <c r="S59" s="3"/>
      <c r="T59" s="3"/>
      <c r="U59" s="3"/>
      <c r="V59" s="3"/>
      <c r="W59" s="3"/>
      <c r="X59" s="3"/>
    </row>
    <row r="60" spans="1:24" s="30" customFormat="1" ht="90" customHeight="1">
      <c r="A60" s="106"/>
      <c r="B60" s="39" t="s">
        <v>22</v>
      </c>
      <c r="C60" s="27"/>
      <c r="D60" s="41" t="s">
        <v>501</v>
      </c>
      <c r="E60" s="42">
        <f>'ОБЩИЙ ПРАЙС ЛИСТ'!G588</f>
        <v>1450</v>
      </c>
      <c r="F60" s="138">
        <f t="shared" si="0"/>
        <v>25.011050000000001</v>
      </c>
      <c r="G60" s="138">
        <f t="shared" si="11"/>
        <v>29.268250000000005</v>
      </c>
      <c r="H60" s="138">
        <f t="shared" si="12"/>
        <v>31.396849999999997</v>
      </c>
      <c r="I60" s="138">
        <f t="shared" si="3"/>
        <v>37.549200000000006</v>
      </c>
      <c r="J60" s="138">
        <f t="shared" si="13"/>
        <v>46.936500000000002</v>
      </c>
      <c r="K60" s="43"/>
      <c r="L60" s="44"/>
      <c r="M60" s="3"/>
      <c r="N60" s="3"/>
      <c r="O60" s="3"/>
      <c r="P60" s="3"/>
      <c r="Q60" s="3"/>
      <c r="R60" s="3"/>
      <c r="S60" s="3"/>
      <c r="T60" s="3"/>
      <c r="U60" s="3"/>
      <c r="V60" s="3"/>
      <c r="W60" s="3"/>
      <c r="X60" s="3"/>
    </row>
    <row r="61" spans="1:24" s="31" customFormat="1" ht="90" customHeight="1">
      <c r="A61" s="45"/>
      <c r="B61" s="39" t="s">
        <v>23</v>
      </c>
      <c r="C61" s="27"/>
      <c r="D61" s="41" t="s">
        <v>502</v>
      </c>
      <c r="E61" s="42">
        <f>'ОБЩИЙ ПРАЙС ЛИСТ'!G589</f>
        <v>1710</v>
      </c>
      <c r="F61" s="138">
        <f t="shared" si="0"/>
        <v>29.495789999999996</v>
      </c>
      <c r="G61" s="138">
        <f t="shared" si="11"/>
        <v>34.516350000000003</v>
      </c>
      <c r="H61" s="138">
        <f t="shared" si="12"/>
        <v>37.026629999999997</v>
      </c>
      <c r="I61" s="138">
        <f t="shared" si="3"/>
        <v>44.282160000000005</v>
      </c>
      <c r="J61" s="138">
        <f t="shared" si="13"/>
        <v>55.352699999999999</v>
      </c>
      <c r="K61" s="43"/>
      <c r="L61" s="44"/>
      <c r="M61" s="3"/>
      <c r="N61" s="3"/>
      <c r="O61" s="3"/>
      <c r="P61" s="3"/>
      <c r="Q61" s="3"/>
      <c r="R61" s="3"/>
      <c r="S61" s="3"/>
      <c r="T61" s="3"/>
      <c r="U61" s="3"/>
      <c r="V61" s="3"/>
      <c r="W61" s="3"/>
      <c r="X61" s="3"/>
    </row>
    <row r="62" spans="1:24" s="31" customFormat="1" ht="90" customHeight="1">
      <c r="A62" s="45"/>
      <c r="B62" s="39" t="s">
        <v>2168</v>
      </c>
      <c r="C62" s="27"/>
      <c r="D62" s="41" t="s">
        <v>2177</v>
      </c>
      <c r="E62" s="42">
        <f>'ОБЩИЙ ПРАЙС ЛИСТ'!G590</f>
        <v>2042</v>
      </c>
      <c r="F62" s="138">
        <f t="shared" si="0"/>
        <v>35.222457999999996</v>
      </c>
      <c r="G62" s="138">
        <f t="shared" si="11"/>
        <v>41.217770000000009</v>
      </c>
      <c r="H62" s="138">
        <f t="shared" si="12"/>
        <v>44.215426000000001</v>
      </c>
      <c r="I62" s="138">
        <f t="shared" si="3"/>
        <v>52.879631999999994</v>
      </c>
      <c r="J62" s="138">
        <f t="shared" si="13"/>
        <v>66.09953999999999</v>
      </c>
      <c r="K62" s="94"/>
      <c r="L62" s="44"/>
      <c r="M62" s="3"/>
      <c r="N62" s="3"/>
      <c r="O62" s="3"/>
      <c r="P62" s="3"/>
      <c r="Q62" s="3"/>
      <c r="R62" s="3"/>
      <c r="S62" s="3"/>
      <c r="T62" s="3"/>
      <c r="U62" s="3"/>
      <c r="V62" s="3"/>
      <c r="W62" s="3"/>
      <c r="X62" s="3"/>
    </row>
    <row r="63" spans="1:24" s="31" customFormat="1" ht="90" customHeight="1">
      <c r="A63" s="45"/>
      <c r="B63" s="39" t="s">
        <v>24</v>
      </c>
      <c r="C63" s="27"/>
      <c r="D63" s="59" t="s">
        <v>503</v>
      </c>
      <c r="E63" s="42">
        <f>'ОБЩИЙ ПРАЙС ЛИСТ'!G562</f>
        <v>2355</v>
      </c>
      <c r="F63" s="138">
        <f t="shared" si="0"/>
        <v>40.621394999999993</v>
      </c>
      <c r="G63" s="138">
        <f t="shared" si="11"/>
        <v>47.535674999999998</v>
      </c>
      <c r="H63" s="138">
        <f t="shared" si="12"/>
        <v>50.992814999999993</v>
      </c>
      <c r="I63" s="138">
        <f t="shared" si="3"/>
        <v>60.985079999999996</v>
      </c>
      <c r="J63" s="138">
        <f t="shared" si="13"/>
        <v>76.231349999999992</v>
      </c>
      <c r="K63" s="43"/>
      <c r="L63" s="44"/>
      <c r="M63" s="3"/>
      <c r="N63" s="3"/>
      <c r="O63" s="3"/>
      <c r="P63" s="3"/>
      <c r="Q63" s="3"/>
      <c r="R63" s="3"/>
      <c r="S63" s="3"/>
      <c r="T63" s="3"/>
      <c r="U63" s="3"/>
      <c r="V63" s="3"/>
      <c r="W63" s="3"/>
      <c r="X63" s="3"/>
    </row>
    <row r="64" spans="1:24" s="31" customFormat="1" ht="90" customHeight="1">
      <c r="A64" s="45"/>
      <c r="B64" s="39" t="s">
        <v>25</v>
      </c>
      <c r="C64" s="27"/>
      <c r="D64" s="59" t="s">
        <v>572</v>
      </c>
      <c r="E64" s="42">
        <f>'ОБЩИЙ ПРАЙС ЛИСТ'!G592</f>
        <v>2630</v>
      </c>
      <c r="F64" s="138">
        <f t="shared" si="0"/>
        <v>45.364869999999996</v>
      </c>
      <c r="G64" s="138">
        <f t="shared" si="11"/>
        <v>53.086550000000003</v>
      </c>
      <c r="H64" s="138">
        <f t="shared" si="12"/>
        <v>56.947389999999992</v>
      </c>
      <c r="I64" s="138">
        <f t="shared" si="3"/>
        <v>68.106480000000005</v>
      </c>
      <c r="J64" s="138">
        <f t="shared" si="13"/>
        <v>85.133099999999999</v>
      </c>
      <c r="K64" s="43"/>
      <c r="L64" s="44"/>
      <c r="M64" s="3"/>
      <c r="N64" s="3"/>
      <c r="O64" s="3"/>
      <c r="P64" s="3"/>
      <c r="Q64" s="3"/>
      <c r="R64" s="3"/>
      <c r="S64" s="3"/>
      <c r="T64" s="3"/>
      <c r="U64" s="3"/>
      <c r="V64" s="3"/>
      <c r="W64" s="3"/>
      <c r="X64" s="3"/>
    </row>
    <row r="65" spans="1:24" s="31" customFormat="1" ht="90" customHeight="1">
      <c r="A65" s="45"/>
      <c r="B65" s="39" t="s">
        <v>27</v>
      </c>
      <c r="C65" s="27"/>
      <c r="D65" s="59" t="s">
        <v>573</v>
      </c>
      <c r="E65" s="42">
        <f>'ОБЩИЙ ПРАЙС ЛИСТ'!G573</f>
        <v>500</v>
      </c>
      <c r="F65" s="138">
        <f t="shared" si="0"/>
        <v>8.6244999999999994</v>
      </c>
      <c r="G65" s="138">
        <f t="shared" si="11"/>
        <v>10.092499999999999</v>
      </c>
      <c r="H65" s="138">
        <f t="shared" si="12"/>
        <v>10.826500000000001</v>
      </c>
      <c r="I65" s="138">
        <f t="shared" si="3"/>
        <v>12.948000000000002</v>
      </c>
      <c r="J65" s="138">
        <f t="shared" si="13"/>
        <v>16.185000000000002</v>
      </c>
      <c r="K65" s="43"/>
      <c r="L65" s="44"/>
      <c r="M65" s="3"/>
      <c r="N65" s="3"/>
      <c r="O65" s="3"/>
      <c r="P65" s="3"/>
      <c r="Q65" s="3"/>
      <c r="R65" s="3"/>
      <c r="S65" s="3"/>
      <c r="T65" s="3"/>
      <c r="U65" s="3"/>
      <c r="V65" s="3"/>
      <c r="W65" s="3"/>
      <c r="X65" s="3"/>
    </row>
    <row r="66" spans="1:24" s="31" customFormat="1" ht="90" customHeight="1">
      <c r="A66" s="45"/>
      <c r="B66" s="39" t="s">
        <v>26</v>
      </c>
      <c r="C66" s="27"/>
      <c r="D66" s="59" t="s">
        <v>504</v>
      </c>
      <c r="E66" s="42">
        <f>'ОБЩИЙ ПРАЙС ЛИСТ'!G579</f>
        <v>962</v>
      </c>
      <c r="F66" s="138">
        <f t="shared" si="0"/>
        <v>16.593537999999999</v>
      </c>
      <c r="G66" s="138">
        <f t="shared" si="11"/>
        <v>19.41797</v>
      </c>
      <c r="H66" s="138">
        <f t="shared" si="12"/>
        <v>20.830185999999994</v>
      </c>
      <c r="I66" s="138">
        <f t="shared" si="3"/>
        <v>24.911951999999999</v>
      </c>
      <c r="J66" s="138">
        <f t="shared" si="13"/>
        <v>31.139939999999996</v>
      </c>
      <c r="K66" s="94"/>
      <c r="L66" s="44"/>
      <c r="M66" s="3"/>
      <c r="N66" s="3"/>
      <c r="O66" s="3"/>
      <c r="P66" s="3"/>
      <c r="Q66" s="3"/>
      <c r="R66" s="3"/>
      <c r="S66" s="3"/>
      <c r="T66" s="3"/>
      <c r="U66" s="3"/>
      <c r="V66" s="3"/>
      <c r="W66" s="3"/>
      <c r="X66" s="3"/>
    </row>
    <row r="67" spans="1:24" s="31" customFormat="1" ht="90" customHeight="1">
      <c r="A67" s="45"/>
      <c r="B67" s="39" t="s">
        <v>271</v>
      </c>
      <c r="C67" s="27"/>
      <c r="D67" s="59" t="s">
        <v>505</v>
      </c>
      <c r="E67" s="42">
        <f>'ОБЩИЙ ПРАЙС ЛИСТ'!G574</f>
        <v>1345</v>
      </c>
      <c r="F67" s="138">
        <f t="shared" si="0"/>
        <v>23.199904999999998</v>
      </c>
      <c r="G67" s="138">
        <f t="shared" si="11"/>
        <v>27.148825000000002</v>
      </c>
      <c r="H67" s="138">
        <f t="shared" si="12"/>
        <v>29.123284999999996</v>
      </c>
      <c r="I67" s="138">
        <f t="shared" si="3"/>
        <v>34.830119999999994</v>
      </c>
      <c r="J67" s="138">
        <f t="shared" si="13"/>
        <v>43.537649999999992</v>
      </c>
      <c r="K67" s="43"/>
      <c r="L67" s="44"/>
      <c r="M67" s="3"/>
      <c r="N67" s="3"/>
      <c r="O67" s="3"/>
      <c r="P67" s="3"/>
      <c r="Q67" s="3"/>
      <c r="R67" s="3"/>
      <c r="S67" s="3"/>
      <c r="T67" s="3"/>
      <c r="U67" s="3"/>
      <c r="V67" s="3"/>
      <c r="W67" s="3"/>
      <c r="X67" s="3"/>
    </row>
    <row r="68" spans="1:24" s="31" customFormat="1" ht="12.75" customHeight="1">
      <c r="A68" s="45"/>
      <c r="B68" s="148" t="s">
        <v>2433</v>
      </c>
      <c r="C68" s="148"/>
      <c r="D68" s="148"/>
      <c r="E68" s="148"/>
      <c r="F68" s="148"/>
      <c r="G68" s="148"/>
      <c r="H68" s="148"/>
      <c r="I68" s="148"/>
      <c r="J68" s="148"/>
      <c r="K68" s="148"/>
      <c r="L68" s="44"/>
      <c r="M68" s="3"/>
      <c r="N68" s="3"/>
      <c r="O68" s="3"/>
      <c r="P68" s="3"/>
      <c r="Q68" s="3"/>
      <c r="R68" s="3"/>
      <c r="S68" s="3"/>
      <c r="T68" s="3"/>
      <c r="U68" s="3"/>
      <c r="V68" s="3"/>
      <c r="W68" s="3"/>
      <c r="X68" s="3"/>
    </row>
    <row r="69" spans="1:24" s="31" customFormat="1" ht="90" customHeight="1">
      <c r="A69" s="45"/>
      <c r="B69" s="39" t="s">
        <v>28</v>
      </c>
      <c r="C69" s="27"/>
      <c r="D69" s="59" t="s">
        <v>506</v>
      </c>
      <c r="E69" s="42">
        <f>'ОБЩИЙ ПРАЙС ЛИСТ'!G559</f>
        <v>2025</v>
      </c>
      <c r="F69" s="138">
        <f t="shared" si="0"/>
        <v>34.929225000000002</v>
      </c>
      <c r="G69" s="138">
        <f t="shared" ref="G69:G71" si="14">E69*0.55/100*$K$6</f>
        <v>40.874624999999995</v>
      </c>
      <c r="H69" s="138">
        <f t="shared" ref="H69:H71" si="15">E69*0.59/100*$K$6</f>
        <v>43.847324999999998</v>
      </c>
      <c r="I69" s="138">
        <f t="shared" si="3"/>
        <v>52.439400000000006</v>
      </c>
      <c r="J69" s="138">
        <f t="shared" ref="J69:J71" si="16">E69*0.83/100*$J$6</f>
        <v>65.549250000000001</v>
      </c>
      <c r="K69" s="43"/>
      <c r="L69" s="44"/>
      <c r="M69" s="3"/>
      <c r="N69" s="3"/>
      <c r="O69" s="3"/>
      <c r="P69" s="3"/>
      <c r="Q69" s="3"/>
      <c r="R69" s="3"/>
      <c r="S69" s="3"/>
      <c r="T69" s="3"/>
      <c r="U69" s="3"/>
      <c r="V69" s="3"/>
      <c r="W69" s="3"/>
      <c r="X69" s="3"/>
    </row>
    <row r="70" spans="1:24" s="31" customFormat="1" ht="90" customHeight="1">
      <c r="A70" s="45"/>
      <c r="B70" s="39" t="s">
        <v>316</v>
      </c>
      <c r="C70"/>
      <c r="D70" s="59" t="s">
        <v>574</v>
      </c>
      <c r="E70" s="42">
        <f>'ОБЩИЙ ПРАЙС ЛИСТ'!G560</f>
        <v>2134</v>
      </c>
      <c r="F70" s="138">
        <f t="shared" si="0"/>
        <v>36.809365999999997</v>
      </c>
      <c r="G70" s="138">
        <f t="shared" si="14"/>
        <v>43.07479</v>
      </c>
      <c r="H70" s="138">
        <f t="shared" si="15"/>
        <v>46.207501999999998</v>
      </c>
      <c r="I70" s="138">
        <f t="shared" si="3"/>
        <v>55.262064000000002</v>
      </c>
      <c r="J70" s="138">
        <f t="shared" si="16"/>
        <v>69.077579999999998</v>
      </c>
      <c r="K70" s="43"/>
      <c r="L70" s="44"/>
      <c r="M70" s="3"/>
      <c r="N70" s="3"/>
      <c r="O70" s="3"/>
      <c r="P70" s="3"/>
      <c r="Q70" s="3"/>
      <c r="R70" s="3"/>
      <c r="S70" s="3"/>
      <c r="T70" s="3"/>
      <c r="U70" s="3"/>
      <c r="V70" s="3"/>
      <c r="W70" s="3"/>
      <c r="X70" s="3"/>
    </row>
    <row r="71" spans="1:24" s="31" customFormat="1" ht="90" customHeight="1">
      <c r="A71" s="45"/>
      <c r="B71" s="39" t="s">
        <v>29</v>
      </c>
      <c r="C71" s="27"/>
      <c r="D71" s="59" t="s">
        <v>507</v>
      </c>
      <c r="E71" s="42">
        <f>'ОБЩИЙ ПРАЙС ЛИСТ'!G563</f>
        <v>3600</v>
      </c>
      <c r="F71" s="138">
        <f t="shared" si="0"/>
        <v>62.096400000000003</v>
      </c>
      <c r="G71" s="138">
        <f t="shared" si="14"/>
        <v>72.665999999999997</v>
      </c>
      <c r="H71" s="138">
        <f t="shared" si="15"/>
        <v>77.950799999999987</v>
      </c>
      <c r="I71" s="138">
        <f t="shared" si="3"/>
        <v>93.2256</v>
      </c>
      <c r="J71" s="138">
        <f t="shared" si="16"/>
        <v>116.532</v>
      </c>
      <c r="K71" s="43"/>
      <c r="L71" s="44"/>
      <c r="M71" s="3"/>
      <c r="N71" s="3"/>
      <c r="O71" s="3"/>
      <c r="P71" s="3"/>
      <c r="Q71" s="3"/>
      <c r="R71" s="3"/>
      <c r="S71" s="3"/>
      <c r="T71" s="3"/>
      <c r="U71" s="3"/>
      <c r="V71" s="3"/>
      <c r="W71" s="3"/>
      <c r="X71" s="3"/>
    </row>
    <row r="72" spans="1:24" s="31" customFormat="1" ht="12" customHeight="1">
      <c r="A72" s="45"/>
      <c r="B72" s="148" t="s">
        <v>2434</v>
      </c>
      <c r="C72" s="148"/>
      <c r="D72" s="148"/>
      <c r="E72" s="148"/>
      <c r="F72" s="148"/>
      <c r="G72" s="148"/>
      <c r="H72" s="148"/>
      <c r="I72" s="148"/>
      <c r="J72" s="148"/>
      <c r="K72" s="148"/>
      <c r="L72" s="44"/>
      <c r="M72" s="3"/>
      <c r="N72" s="3"/>
      <c r="O72" s="3"/>
      <c r="P72" s="3"/>
      <c r="Q72" s="3"/>
      <c r="R72" s="3"/>
      <c r="S72" s="3"/>
      <c r="T72" s="3"/>
      <c r="U72" s="3"/>
      <c r="V72" s="3"/>
      <c r="W72" s="3"/>
      <c r="X72" s="3"/>
    </row>
    <row r="73" spans="1:24" s="31" customFormat="1" ht="90" customHeight="1">
      <c r="A73" s="45"/>
      <c r="B73" s="39" t="s">
        <v>30</v>
      </c>
      <c r="C73" s="27"/>
      <c r="D73" s="59" t="s">
        <v>508</v>
      </c>
      <c r="E73" s="42">
        <f>'ОБЩИЙ ПРАЙС ЛИСТ'!G561</f>
        <v>2920</v>
      </c>
      <c r="F73" s="138">
        <f t="shared" si="0"/>
        <v>50.367079999999994</v>
      </c>
      <c r="G73" s="138">
        <f t="shared" ref="G73:G74" si="17">E73*0.55/100*$K$6</f>
        <v>58.940200000000004</v>
      </c>
      <c r="H73" s="138">
        <f t="shared" ref="H73:H74" si="18">E73*0.59/100*$K$6</f>
        <v>63.226759999999992</v>
      </c>
      <c r="I73" s="138">
        <f t="shared" si="3"/>
        <v>75.616320000000002</v>
      </c>
      <c r="J73" s="138">
        <f t="shared" ref="J73:J74" si="19">E73*0.83/100*$J$6</f>
        <v>94.520399999999995</v>
      </c>
      <c r="K73" s="43"/>
      <c r="L73" s="44"/>
      <c r="M73" s="3"/>
      <c r="N73" s="3"/>
      <c r="O73" s="3"/>
      <c r="P73" s="3"/>
      <c r="Q73" s="3"/>
      <c r="R73" s="3"/>
      <c r="S73" s="3"/>
      <c r="T73" s="3"/>
      <c r="U73" s="3"/>
      <c r="V73" s="3"/>
      <c r="W73" s="3"/>
      <c r="X73" s="3"/>
    </row>
    <row r="74" spans="1:24" s="31" customFormat="1" ht="90" customHeight="1">
      <c r="A74" s="45"/>
      <c r="B74" s="39" t="s">
        <v>31</v>
      </c>
      <c r="C74" s="27"/>
      <c r="D74" s="59" t="s">
        <v>509</v>
      </c>
      <c r="E74" s="42">
        <f>'ОБЩИЙ ПРАЙС ЛИСТ'!G564</f>
        <v>4220</v>
      </c>
      <c r="F74" s="138">
        <f t="shared" si="0"/>
        <v>72.790779999999998</v>
      </c>
      <c r="G74" s="138">
        <f t="shared" si="17"/>
        <v>85.180700000000002</v>
      </c>
      <c r="H74" s="138">
        <f t="shared" si="18"/>
        <v>91.375659999999982</v>
      </c>
      <c r="I74" s="138">
        <f t="shared" si="3"/>
        <v>109.28111999999999</v>
      </c>
      <c r="J74" s="138">
        <f t="shared" si="19"/>
        <v>136.60139999999998</v>
      </c>
      <c r="K74" s="43"/>
      <c r="L74" s="44"/>
      <c r="M74" s="3"/>
      <c r="N74" s="3"/>
      <c r="O74" s="3"/>
      <c r="P74" s="3"/>
      <c r="Q74" s="3"/>
      <c r="R74" s="3"/>
      <c r="S74" s="3"/>
      <c r="T74" s="3"/>
      <c r="U74" s="3"/>
      <c r="V74" s="3"/>
      <c r="W74" s="3"/>
      <c r="X74" s="3"/>
    </row>
    <row r="75" spans="1:24" s="26" customFormat="1" ht="12" customHeight="1">
      <c r="A75" s="45"/>
      <c r="B75" s="148" t="s">
        <v>2435</v>
      </c>
      <c r="C75" s="148"/>
      <c r="D75" s="148"/>
      <c r="E75" s="148"/>
      <c r="F75" s="148"/>
      <c r="G75" s="148"/>
      <c r="H75" s="148"/>
      <c r="I75" s="148"/>
      <c r="J75" s="148"/>
      <c r="K75" s="148"/>
      <c r="L75" s="44"/>
      <c r="M75" s="3"/>
      <c r="N75" s="3"/>
      <c r="O75" s="3"/>
      <c r="P75" s="3"/>
      <c r="Q75" s="3"/>
      <c r="R75" s="3"/>
      <c r="S75" s="3"/>
      <c r="T75" s="3"/>
      <c r="U75" s="3"/>
      <c r="V75" s="3"/>
      <c r="W75" s="3"/>
      <c r="X75" s="3"/>
    </row>
    <row r="76" spans="1:24" s="31" customFormat="1" ht="90" customHeight="1">
      <c r="A76" s="45"/>
      <c r="B76" s="39" t="s">
        <v>225</v>
      </c>
      <c r="C76" s="27"/>
      <c r="D76" s="59" t="s">
        <v>512</v>
      </c>
      <c r="E76" s="42">
        <f>'ОБЩИЙ ПРАЙС ЛИСТ'!G623</f>
        <v>2462</v>
      </c>
      <c r="F76" s="138">
        <f t="shared" si="0"/>
        <v>42.467037999999995</v>
      </c>
      <c r="G76" s="138">
        <f t="shared" ref="G76:G84" si="20">E76*0.55/100*$K$6</f>
        <v>49.695470000000007</v>
      </c>
      <c r="H76" s="138">
        <f t="shared" ref="H76:H84" si="21">E76*0.59/100*$K$6</f>
        <v>53.309685999999992</v>
      </c>
      <c r="I76" s="138">
        <f t="shared" si="3"/>
        <v>63.755952000000008</v>
      </c>
      <c r="J76" s="138">
        <f t="shared" ref="J76:J84" si="22">E76*0.83/100*$J$6</f>
        <v>79.694940000000003</v>
      </c>
      <c r="K76" s="94"/>
      <c r="L76" s="44"/>
      <c r="M76" s="3"/>
      <c r="N76" s="3"/>
      <c r="O76" s="3"/>
      <c r="P76" s="3"/>
      <c r="Q76" s="3"/>
      <c r="R76" s="3"/>
      <c r="S76" s="3"/>
      <c r="T76" s="3"/>
      <c r="U76" s="3"/>
      <c r="V76" s="3"/>
      <c r="W76" s="3"/>
      <c r="X76" s="3"/>
    </row>
    <row r="77" spans="1:24" s="31" customFormat="1" ht="90" customHeight="1">
      <c r="A77" s="45"/>
      <c r="B77" s="39" t="s">
        <v>226</v>
      </c>
      <c r="C77" s="27"/>
      <c r="D77" s="59" t="s">
        <v>513</v>
      </c>
      <c r="E77" s="42">
        <f>'ОБЩИЙ ПРАЙС ЛИСТ'!G622</f>
        <v>2347</v>
      </c>
      <c r="F77" s="138">
        <f t="shared" ref="F77:F84" si="23">E77*0.47/100*$K$6</f>
        <v>40.483402999999996</v>
      </c>
      <c r="G77" s="138">
        <f t="shared" si="20"/>
        <v>47.374195000000007</v>
      </c>
      <c r="H77" s="138">
        <f t="shared" si="21"/>
        <v>50.819591000000003</v>
      </c>
      <c r="I77" s="138">
        <f t="shared" ref="I77:I84" si="24">J77*0.8</f>
        <v>60.777912000000008</v>
      </c>
      <c r="J77" s="138">
        <f t="shared" si="22"/>
        <v>75.972390000000004</v>
      </c>
      <c r="K77" s="94"/>
      <c r="L77" s="44"/>
      <c r="M77" s="3"/>
      <c r="N77" s="3"/>
      <c r="O77" s="3"/>
      <c r="P77" s="3"/>
      <c r="Q77" s="3"/>
      <c r="R77" s="3"/>
      <c r="S77" s="3"/>
      <c r="T77" s="3"/>
      <c r="U77" s="3"/>
      <c r="V77" s="3"/>
      <c r="W77" s="3"/>
      <c r="X77" s="3"/>
    </row>
    <row r="78" spans="1:24" s="31" customFormat="1" ht="90" customHeight="1">
      <c r="A78" s="45"/>
      <c r="B78" s="39" t="s">
        <v>227</v>
      </c>
      <c r="C78" s="27"/>
      <c r="D78" s="59" t="s">
        <v>514</v>
      </c>
      <c r="E78" s="42">
        <f>'ОБЩИЙ ПРАЙС ЛИСТ'!G626</f>
        <v>3250</v>
      </c>
      <c r="F78" s="138">
        <f t="shared" si="23"/>
        <v>56.059249999999999</v>
      </c>
      <c r="G78" s="138">
        <f t="shared" si="20"/>
        <v>65.601250000000007</v>
      </c>
      <c r="H78" s="138">
        <f t="shared" si="21"/>
        <v>70.372250000000008</v>
      </c>
      <c r="I78" s="138">
        <f t="shared" si="24"/>
        <v>84.162000000000006</v>
      </c>
      <c r="J78" s="138">
        <f t="shared" si="22"/>
        <v>105.2025</v>
      </c>
      <c r="K78" s="94"/>
      <c r="L78" s="44"/>
      <c r="M78" s="3"/>
      <c r="N78" s="3"/>
      <c r="O78" s="3"/>
      <c r="P78" s="3"/>
      <c r="Q78" s="3"/>
      <c r="R78" s="3"/>
      <c r="S78" s="3"/>
      <c r="T78" s="3"/>
      <c r="U78" s="3"/>
      <c r="V78" s="3"/>
      <c r="W78" s="3"/>
      <c r="X78" s="3"/>
    </row>
    <row r="79" spans="1:24" s="31" customFormat="1" ht="90" customHeight="1">
      <c r="A79" s="45"/>
      <c r="B79" s="39" t="s">
        <v>32</v>
      </c>
      <c r="C79" s="27"/>
      <c r="D79" s="59" t="s">
        <v>510</v>
      </c>
      <c r="E79" s="42">
        <f>'ОБЩИЙ ПРАЙС ЛИСТ'!G621</f>
        <v>2544</v>
      </c>
      <c r="F79" s="138">
        <f t="shared" si="23"/>
        <v>43.881455999999993</v>
      </c>
      <c r="G79" s="138">
        <f t="shared" si="20"/>
        <v>51.350640000000006</v>
      </c>
      <c r="H79" s="138">
        <f t="shared" si="21"/>
        <v>55.085231999999998</v>
      </c>
      <c r="I79" s="138">
        <f t="shared" si="24"/>
        <v>65.879424000000014</v>
      </c>
      <c r="J79" s="138">
        <f t="shared" si="22"/>
        <v>82.349280000000007</v>
      </c>
      <c r="K79" s="94"/>
      <c r="L79" s="44"/>
      <c r="M79" s="3"/>
      <c r="N79" s="3"/>
      <c r="O79" s="3"/>
      <c r="P79" s="3"/>
      <c r="Q79" s="3"/>
      <c r="R79" s="3"/>
      <c r="S79" s="3"/>
      <c r="T79" s="3"/>
      <c r="U79" s="3"/>
      <c r="V79" s="3"/>
      <c r="W79" s="3"/>
      <c r="X79" s="3"/>
    </row>
    <row r="80" spans="1:24" s="31" customFormat="1" ht="90" customHeight="1">
      <c r="A80" s="45"/>
      <c r="B80" s="39" t="s">
        <v>33</v>
      </c>
      <c r="C80" s="96"/>
      <c r="D80" s="59" t="s">
        <v>511</v>
      </c>
      <c r="E80" s="42">
        <f>'ОБЩИЙ ПРАЙС ЛИСТ'!G625</f>
        <v>3785</v>
      </c>
      <c r="F80" s="138">
        <f t="shared" si="23"/>
        <v>65.287464999999983</v>
      </c>
      <c r="G80" s="138">
        <f t="shared" si="20"/>
        <v>76.400224999999992</v>
      </c>
      <c r="H80" s="138">
        <f t="shared" si="21"/>
        <v>81.95660500000001</v>
      </c>
      <c r="I80" s="138">
        <f t="shared" si="24"/>
        <v>98.016359999999992</v>
      </c>
      <c r="J80" s="138">
        <f t="shared" si="22"/>
        <v>122.52044999999998</v>
      </c>
      <c r="K80" s="94"/>
      <c r="L80" s="44"/>
      <c r="M80" s="3"/>
      <c r="N80" s="3"/>
      <c r="O80" s="3"/>
      <c r="P80" s="3"/>
      <c r="Q80" s="3"/>
      <c r="R80" s="3"/>
      <c r="S80" s="3"/>
      <c r="T80" s="3"/>
      <c r="U80" s="3"/>
      <c r="V80" s="3"/>
      <c r="W80" s="3"/>
      <c r="X80" s="3"/>
    </row>
    <row r="81" spans="1:24" s="31" customFormat="1" ht="90" customHeight="1">
      <c r="A81" s="45"/>
      <c r="B81" s="39" t="s">
        <v>2747</v>
      </c>
      <c r="C81" s="96"/>
      <c r="D81" s="59" t="s">
        <v>2749</v>
      </c>
      <c r="E81" s="42">
        <f>'ОБЩИЙ ПРАЙС ЛИСТ'!G627</f>
        <v>936</v>
      </c>
      <c r="F81" s="138">
        <f t="shared" si="23"/>
        <v>16.145063999999998</v>
      </c>
      <c r="G81" s="138">
        <f t="shared" si="20"/>
        <v>18.893160000000002</v>
      </c>
      <c r="H81" s="138">
        <f t="shared" si="21"/>
        <v>20.267208</v>
      </c>
      <c r="I81" s="138">
        <f t="shared" si="24"/>
        <v>24.238655999999999</v>
      </c>
      <c r="J81" s="138">
        <f t="shared" si="22"/>
        <v>30.298319999999997</v>
      </c>
      <c r="K81" s="94"/>
      <c r="L81" s="44"/>
      <c r="M81" s="3"/>
      <c r="N81" s="3"/>
      <c r="O81" s="3"/>
      <c r="P81" s="3"/>
      <c r="Q81" s="3"/>
      <c r="R81" s="3"/>
      <c r="S81" s="3"/>
      <c r="T81" s="3"/>
      <c r="U81" s="3"/>
      <c r="V81" s="3"/>
      <c r="W81" s="3"/>
      <c r="X81" s="3"/>
    </row>
    <row r="82" spans="1:24" s="31" customFormat="1" ht="90" customHeight="1">
      <c r="A82" s="45"/>
      <c r="B82" s="39" t="s">
        <v>34</v>
      </c>
      <c r="C82" s="27"/>
      <c r="D82" s="59" t="s">
        <v>515</v>
      </c>
      <c r="E82" s="42">
        <f>'ОБЩИЙ ПРАЙС ЛИСТ'!G580</f>
        <v>1264</v>
      </c>
      <c r="F82" s="138">
        <f t="shared" si="23"/>
        <v>21.802735999999996</v>
      </c>
      <c r="G82" s="138">
        <f t="shared" si="20"/>
        <v>25.513840000000002</v>
      </c>
      <c r="H82" s="138">
        <f t="shared" si="21"/>
        <v>27.369392000000001</v>
      </c>
      <c r="I82" s="138">
        <f t="shared" si="24"/>
        <v>32.732543999999997</v>
      </c>
      <c r="J82" s="138">
        <f t="shared" si="22"/>
        <v>40.915679999999995</v>
      </c>
      <c r="K82" s="94"/>
      <c r="L82" s="44"/>
      <c r="M82" s="3"/>
      <c r="N82" s="3"/>
      <c r="O82" s="3"/>
      <c r="P82" s="3"/>
      <c r="Q82" s="3"/>
      <c r="R82" s="3"/>
      <c r="S82" s="3"/>
      <c r="T82" s="3"/>
      <c r="U82" s="3"/>
      <c r="V82" s="3"/>
      <c r="W82" s="3"/>
      <c r="X82" s="3"/>
    </row>
    <row r="83" spans="1:24" s="31" customFormat="1" ht="90" customHeight="1">
      <c r="A83" s="45"/>
      <c r="B83" s="39" t="s">
        <v>228</v>
      </c>
      <c r="C83" s="27"/>
      <c r="D83" s="59" t="s">
        <v>516</v>
      </c>
      <c r="E83" s="42">
        <f>'ОБЩИЙ ПРАЙС ЛИСТ'!G575</f>
        <v>1330</v>
      </c>
      <c r="F83" s="138">
        <f t="shared" si="23"/>
        <v>22.941169999999996</v>
      </c>
      <c r="G83" s="138">
        <f t="shared" si="20"/>
        <v>26.846050000000005</v>
      </c>
      <c r="H83" s="138">
        <f t="shared" si="21"/>
        <v>28.798489999999997</v>
      </c>
      <c r="I83" s="138">
        <f t="shared" si="24"/>
        <v>34.441679999999991</v>
      </c>
      <c r="J83" s="138">
        <f t="shared" si="22"/>
        <v>43.052099999999989</v>
      </c>
      <c r="K83" s="43"/>
      <c r="L83" s="44"/>
      <c r="M83" s="3"/>
      <c r="N83" s="3"/>
      <c r="O83" s="3"/>
      <c r="P83" s="3"/>
      <c r="Q83" s="3"/>
      <c r="R83" s="3"/>
      <c r="S83" s="3"/>
      <c r="T83" s="3"/>
      <c r="U83" s="3"/>
      <c r="V83" s="3"/>
      <c r="W83" s="3"/>
      <c r="X83" s="3"/>
    </row>
    <row r="84" spans="1:24" s="31" customFormat="1" ht="90" customHeight="1">
      <c r="A84" s="45"/>
      <c r="B84" s="39" t="s">
        <v>229</v>
      </c>
      <c r="C84" s="27"/>
      <c r="D84" s="59" t="s">
        <v>517</v>
      </c>
      <c r="E84" s="42">
        <f>'ОБЩИЙ ПРАЙС ЛИСТ'!G584</f>
        <v>1680</v>
      </c>
      <c r="F84" s="138">
        <f t="shared" si="23"/>
        <v>28.978319999999997</v>
      </c>
      <c r="G84" s="138">
        <f t="shared" si="20"/>
        <v>33.910800000000009</v>
      </c>
      <c r="H84" s="138">
        <f t="shared" si="21"/>
        <v>36.377039999999994</v>
      </c>
      <c r="I84" s="138">
        <f t="shared" si="24"/>
        <v>43.505279999999999</v>
      </c>
      <c r="J84" s="138">
        <f t="shared" si="22"/>
        <v>54.381599999999992</v>
      </c>
      <c r="K84" s="43"/>
      <c r="L84" s="44"/>
      <c r="M84" s="3"/>
      <c r="N84" s="3"/>
      <c r="O84" s="3"/>
      <c r="P84" s="3"/>
      <c r="Q84" s="3"/>
      <c r="R84" s="3"/>
      <c r="S84" s="3"/>
      <c r="T84" s="3"/>
      <c r="U84" s="3"/>
      <c r="V84" s="3"/>
      <c r="W84" s="3"/>
      <c r="X84" s="3"/>
    </row>
    <row r="85" spans="1:24" s="31" customFormat="1" ht="12.75" customHeight="1">
      <c r="A85" s="45"/>
      <c r="B85" s="148" t="s">
        <v>2436</v>
      </c>
      <c r="C85" s="148"/>
      <c r="D85" s="148"/>
      <c r="E85" s="148"/>
      <c r="F85" s="148"/>
      <c r="G85" s="148"/>
      <c r="H85" s="148"/>
      <c r="I85" s="148"/>
      <c r="J85" s="148"/>
      <c r="K85" s="148"/>
      <c r="L85" s="44"/>
      <c r="M85" s="3"/>
      <c r="N85" s="3"/>
      <c r="O85" s="3"/>
      <c r="P85" s="3"/>
      <c r="Q85" s="3"/>
      <c r="R85" s="3"/>
      <c r="S85" s="3"/>
      <c r="T85" s="3"/>
      <c r="U85" s="3"/>
      <c r="V85" s="3"/>
      <c r="W85" s="3"/>
      <c r="X85" s="3"/>
    </row>
    <row r="86" spans="1:24" s="31" customFormat="1" ht="90" customHeight="1">
      <c r="A86" s="45"/>
      <c r="B86" s="39" t="s">
        <v>2963</v>
      </c>
      <c r="C86" s="27"/>
      <c r="D86" s="59" t="s">
        <v>2964</v>
      </c>
      <c r="E86" s="42">
        <f>'ОБЩИЙ ПРАЙС ЛИСТ'!G628</f>
        <v>7260</v>
      </c>
      <c r="F86" s="138">
        <f t="shared" ref="F86:F87" si="25">E86*0.47/100*$K$6</f>
        <v>125.22774</v>
      </c>
      <c r="G86" s="138">
        <f t="shared" ref="G86:G87" si="26">E86*0.55/100*$K$6</f>
        <v>146.54310000000001</v>
      </c>
      <c r="H86" s="138">
        <f t="shared" ref="H86:H87" si="27">E86*0.59/100*$K$6</f>
        <v>157.20077999999998</v>
      </c>
      <c r="I86" s="138">
        <f t="shared" ref="I86:I87" si="28">J86*0.8</f>
        <v>188.00495999999998</v>
      </c>
      <c r="J86" s="138">
        <f t="shared" ref="J86:J87" si="29">E86*0.83/100*$J$6</f>
        <v>235.00619999999998</v>
      </c>
      <c r="K86" s="43"/>
      <c r="L86" s="44"/>
      <c r="M86" s="3"/>
      <c r="N86" s="3"/>
      <c r="O86" s="3"/>
      <c r="P86" s="3"/>
      <c r="Q86" s="3"/>
      <c r="R86" s="3"/>
      <c r="S86" s="3"/>
      <c r="T86" s="3"/>
      <c r="U86" s="3"/>
      <c r="V86" s="3"/>
      <c r="W86" s="3"/>
      <c r="X86" s="3"/>
    </row>
    <row r="87" spans="1:24" s="31" customFormat="1" ht="90" customHeight="1">
      <c r="A87" s="45"/>
      <c r="B87" s="39" t="s">
        <v>2380</v>
      </c>
      <c r="C87" s="27"/>
      <c r="D87" s="59" t="s">
        <v>2381</v>
      </c>
      <c r="E87" s="42">
        <f>'ОБЩИЙ ПРАЙС ЛИСТ'!G629</f>
        <v>8925</v>
      </c>
      <c r="F87" s="138">
        <f t="shared" si="25"/>
        <v>153.94732499999998</v>
      </c>
      <c r="G87" s="138">
        <f t="shared" si="26"/>
        <v>180.15112499999998</v>
      </c>
      <c r="H87" s="138">
        <f t="shared" si="27"/>
        <v>193.25302499999998</v>
      </c>
      <c r="I87" s="138">
        <f t="shared" si="28"/>
        <v>231.12180000000001</v>
      </c>
      <c r="J87" s="138">
        <f t="shared" si="29"/>
        <v>288.90224999999998</v>
      </c>
      <c r="K87" s="43"/>
      <c r="L87" s="44"/>
      <c r="M87" s="3"/>
      <c r="N87" s="3"/>
      <c r="O87" s="3"/>
      <c r="P87" s="3"/>
      <c r="Q87" s="3"/>
      <c r="R87" s="3"/>
      <c r="S87" s="3"/>
      <c r="T87" s="3"/>
      <c r="U87" s="3"/>
      <c r="V87" s="3"/>
      <c r="W87" s="3"/>
      <c r="X87" s="3"/>
    </row>
  </sheetData>
  <sheetProtection insertRows="0" deleteRows="0"/>
  <protectedRanges>
    <protectedRange password="C64C" sqref="B88:D8261" name="Диапазон1_7_1"/>
    <protectedRange password="C64C" sqref="B67:D67 B82:D84 B86:D87" name="Диапазон1_7_1_1"/>
    <protectedRange password="C64C" sqref="D42:D44 D9 B68:B81 D21:D22 D24:D26 D32:D33 D28:D29 B9:B66 D15:D16 D68:D81 D35:D39 D47:D66" name="Диапазон1_7_1_2_1_2_2"/>
    <protectedRange password="C64C" sqref="C13:C17 C68:C81 C9:C11 C19:C66" name="Диапазон1_7_1_2_1_3_1"/>
    <protectedRange password="C64C" sqref="D40:D41" name="Диапазон1_7_1_2_1_2_1_1"/>
    <protectedRange password="C64C" sqref="C18" name="Диапазон1_7_1_2_1_3_1_1"/>
    <protectedRange password="C64C" sqref="E10:E11" name="Диапазон1_7_1_10_10_3_7_3_3_2_1_4_1_5_7"/>
    <protectedRange password="C64C" sqref="E12:E13" name="Диапазон1_7_1_10_10_3_7_3_3_2_1_4_1_5_7_1"/>
    <protectedRange password="C64C" sqref="E14:E16" name="Диапазон1_7_1_10_10_3_7_3_3_2_1_4_1_5_7_2"/>
    <protectedRange password="C64C" sqref="E17:E20" name="Диапазон1_7_1_10_10_3_7_3_3_2_1_4_1_5_7_3"/>
    <protectedRange password="C64C" sqref="E21:E22" name="Диапазон1_7_1_10_10_3_7_3_3_2_1_4_1_5_7_4"/>
    <protectedRange password="C64C" sqref="E23:E26" name="Диапазон1_7_1_10_10_3_7_3_3_2_1_4_1_5_7_5"/>
    <protectedRange password="C64C" sqref="E27:E31" name="Диапазон1_7_1_10_10_3_7_3_3_2_1_4_1_5_7_6"/>
    <protectedRange password="C64C" sqref="E32:E33" name="Диапазон1_7_1_10_10_3_7_3_3_2_1_4_1_5_7_7"/>
    <protectedRange password="C64C" sqref="E34" name="Диапазон1_7_1_10_10_3_7_3_3_2_1_4_1_5_7_8"/>
    <protectedRange password="C64C" sqref="E35:E37" name="Диапазон1_7_1_10_10_3_7_3_3_2_1_4_1_5_7_11"/>
    <protectedRange password="C64C" sqref="E38" name="Диапазон1_7_1_10_10_3_7_3_3_2_1_4_1_5_7_12"/>
    <protectedRange password="C64C" sqref="E40:E41" name="Диапазон1_7_1_10_10_3_7_3_3_2_1_4_1_5_7_13"/>
    <protectedRange password="C64C" sqref="E42" name="Диапазон1_7_1_10_10_3_7_3_3_2_1_4_1_5_7_14"/>
    <protectedRange password="C64C" sqref="E43:E44" name="Диапазон1_7_1_10_10_3_7_3_3_2_1_4_1_5_7_15"/>
    <protectedRange password="C64C" sqref="E45:E46" name="Диапазон1_7_1_10_10_3_7_3_3_2_1_4_1_5_7_16"/>
    <protectedRange password="C64C" sqref="E48:E51" name="Диапазон1_7_1_10_10_3_7_3_3_2_1_4_1_5_7_17"/>
    <protectedRange password="C64C" sqref="E53:E59 E62" name="Диапазон1_7_1_10_10_3_7_3_3_2_1_4_1_5_7_18"/>
    <protectedRange password="C64C" sqref="E60:E61 E63" name="Диапазон1_7_1_10_10_3_7_3_3_2_1_4_1_5_7_19"/>
    <protectedRange password="C64C" sqref="E64:E65" name="Диапазон1_7_1_10_10_3_7_3_3_2_1_4_1_5_7_20"/>
    <protectedRange password="C64C" sqref="E66:E67" name="Диапазон1_7_1_10_10_3_7_3_3_2_1_4_1_5_7_21"/>
    <protectedRange password="C64C" sqref="E69:E71 E73:E74 E76:E84 E86:E87" name="Диапазон1_7_1_10_10_3_7_3_3_2_1_4_1_5_7_22"/>
    <protectedRange password="C64C" sqref="B85:J85" name="Диапазон1_7_1_2_1_2"/>
    <protectedRange password="C64C" sqref="D10" name="Диапазон1_7_1_2_1_2_2_2"/>
    <protectedRange password="C64C" sqref="D11" name="Диапазон1_7_1_2_1_2_2_3"/>
    <protectedRange password="C64C" sqref="D13:D14" name="Диапазон1_7_1_2_1_2_2_4"/>
    <protectedRange password="C64C" sqref="D17:D20" name="Диапазон1_7_1_2_1_2_2_5"/>
    <protectedRange password="C64C" sqref="D23" name="Диапазон1_7_1_2_1_2_2_6"/>
    <protectedRange password="C64C" sqref="D30:D31" name="Диапазон1_7_1_2_1_2_2_7"/>
    <protectedRange password="C64C" sqref="D34 D27" name="Диапазон1_7_1_2_1_2_2_8"/>
    <protectedRange password="C64C" sqref="D45:D46" name="Диапазон1_7_1_2_1_2_2_9"/>
    <protectedRange password="C64C" sqref="D12" name="Диапазон1_7_1_2_1_2_2_10"/>
    <protectedRange password="C64C" sqref="B7:B8" name="Диапазон1_7_1_1_1"/>
    <protectedRange password="C64C" sqref="D7:D8" name="Диапазон1_7_1_1_1_1"/>
    <protectedRange password="C64C" sqref="C7:C8" name="Диапазон1_7_1_1_1_2"/>
    <protectedRange password="C64C" sqref="D5" name="Диапазон1_7_1_1_2_1_1_2_1_1_1_1_1"/>
    <protectedRange password="C64C" sqref="F10:J38 F40:J46 F48:J51 F53:J67 F69:J71 F73:J74 F76:J84 F86:J87" name="Диапазон1_7_1_10_10_3_9"/>
  </protectedRanges>
  <mergeCells count="9">
    <mergeCell ref="B85:K85"/>
    <mergeCell ref="B9:K9"/>
    <mergeCell ref="B39:K39"/>
    <mergeCell ref="E4:K4"/>
    <mergeCell ref="B47:K47"/>
    <mergeCell ref="B52:K52"/>
    <mergeCell ref="B68:K68"/>
    <mergeCell ref="B72:K72"/>
    <mergeCell ref="B75:K75"/>
  </mergeCells>
  <pageMargins left="0.7" right="0.7" top="0.75" bottom="0.75" header="0.3" footer="0.3"/>
  <pageSetup paperSize="9" scale="47" fitToHeight="0" orientation="portrait" r:id="rId1"/>
  <rowBreaks count="3" manualBreakCount="3">
    <brk id="20" min="1" max="6" man="1"/>
    <brk id="46" min="1" max="6" man="1"/>
    <brk id="67" min="1" max="6" man="1"/>
  </rowBreaks>
  <ignoredErrors>
    <ignoredError sqref="E35:E36 E63:E67 E42:E46 E55:E56 E57:E58 E60:E61 E54 E59 E62 E40 E48:E51 E53 E69:E71 E73:E74 E82:E84 E41 E87 E17:E22 E76:E78 E80 E79 E81 E10:E16 E32:E33 E38 E23:E31 E34 E37 E86"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pageSetUpPr fitToPage="1"/>
  </sheetPr>
  <dimension ref="A1:AU96"/>
  <sheetViews>
    <sheetView topLeftCell="B1" zoomScale="71" zoomScaleNormal="71" zoomScaleSheetLayoutView="100" workbookViewId="0">
      <pane ySplit="7" topLeftCell="A89" activePane="bottomLeft" state="frozen"/>
      <selection pane="bottomLeft" activeCell="P55" sqref="P55"/>
    </sheetView>
  </sheetViews>
  <sheetFormatPr defaultColWidth="9.140625" defaultRowHeight="15.75"/>
  <cols>
    <col min="1" max="1" width="0.42578125" style="3" customWidth="1"/>
    <col min="2" max="2" width="27.7109375" style="7" customWidth="1"/>
    <col min="3" max="3" width="35.7109375" style="3" customWidth="1"/>
    <col min="4" max="4" width="83.7109375" style="22" customWidth="1"/>
    <col min="5" max="5" width="12.7109375" style="13" customWidth="1"/>
    <col min="6" max="10" width="12.7109375" style="146" customWidth="1"/>
    <col min="11" max="11" width="12.7109375" style="3" customWidth="1"/>
    <col min="12" max="12" width="0.42578125" style="3" customWidth="1"/>
    <col min="13" max="16384" width="9.140625" style="3"/>
  </cols>
  <sheetData>
    <row r="1" spans="1:47" ht="3.75" customHeight="1">
      <c r="A1" s="44"/>
      <c r="B1" s="46"/>
      <c r="C1" s="44"/>
      <c r="D1" s="47"/>
      <c r="E1" s="105"/>
      <c r="F1" s="139"/>
      <c r="G1" s="139"/>
      <c r="H1" s="139"/>
      <c r="I1" s="139"/>
      <c r="J1" s="139"/>
      <c r="K1" s="44"/>
      <c r="L1" s="44"/>
    </row>
    <row r="2" spans="1:47" ht="18" customHeight="1">
      <c r="A2" s="44"/>
      <c r="B2" s="1"/>
      <c r="C2" s="19"/>
      <c r="D2" s="19"/>
      <c r="E2" s="10"/>
      <c r="F2" s="140"/>
      <c r="G2" s="140"/>
      <c r="H2" s="140"/>
      <c r="I2" s="140"/>
      <c r="J2" s="140"/>
      <c r="K2" s="10"/>
      <c r="L2" s="44"/>
    </row>
    <row r="3" spans="1:47" ht="18" customHeight="1">
      <c r="A3" s="44"/>
      <c r="B3" s="1"/>
      <c r="D3" s="20"/>
      <c r="E3" s="11"/>
      <c r="F3" s="141"/>
      <c r="G3" s="141"/>
      <c r="H3" s="141"/>
      <c r="I3" s="141"/>
      <c r="J3" s="141"/>
      <c r="K3" s="11"/>
      <c r="L3" s="44"/>
    </row>
    <row r="4" spans="1:47" ht="18" customHeight="1">
      <c r="A4" s="44"/>
      <c r="B4" s="34"/>
      <c r="C4" s="2"/>
      <c r="D4" s="24"/>
      <c r="E4" s="149"/>
      <c r="F4" s="149"/>
      <c r="G4" s="149"/>
      <c r="H4" s="149"/>
      <c r="I4" s="149"/>
      <c r="J4" s="149"/>
      <c r="K4" s="149"/>
      <c r="L4" s="44"/>
    </row>
    <row r="5" spans="1:47" ht="18" customHeight="1">
      <c r="A5" s="44"/>
      <c r="B5" s="6"/>
      <c r="C5" s="4"/>
      <c r="D5" s="25"/>
      <c r="E5" s="136"/>
      <c r="F5" s="142"/>
      <c r="G5" s="142"/>
      <c r="H5" s="142"/>
      <c r="I5" s="142"/>
      <c r="J5" s="143" t="s">
        <v>3166</v>
      </c>
      <c r="K5" s="117" t="s">
        <v>3164</v>
      </c>
      <c r="L5" s="44"/>
    </row>
    <row r="6" spans="1:47" s="26" customFormat="1" ht="18" customHeight="1">
      <c r="A6" s="45"/>
      <c r="B6" s="35"/>
      <c r="C6" s="38"/>
      <c r="D6" s="33"/>
      <c r="E6" s="135"/>
      <c r="F6" s="144"/>
      <c r="G6" s="144"/>
      <c r="H6" s="144"/>
      <c r="I6" s="144"/>
      <c r="J6" s="143">
        <v>3.9</v>
      </c>
      <c r="K6" s="117">
        <v>3.67</v>
      </c>
      <c r="L6" s="45"/>
    </row>
    <row r="7" spans="1:47" s="26" customFormat="1" ht="12.75">
      <c r="A7" s="45"/>
      <c r="B7" s="117" t="s">
        <v>2394</v>
      </c>
      <c r="C7" s="117" t="s">
        <v>2761</v>
      </c>
      <c r="D7" s="117" t="s">
        <v>2392</v>
      </c>
      <c r="E7" s="117" t="s">
        <v>3167</v>
      </c>
      <c r="F7" s="143" t="s">
        <v>3161</v>
      </c>
      <c r="G7" s="143" t="s">
        <v>3162</v>
      </c>
      <c r="H7" s="143" t="s">
        <v>3163</v>
      </c>
      <c r="I7" s="143" t="s">
        <v>3159</v>
      </c>
      <c r="J7" s="143" t="s">
        <v>3165</v>
      </c>
      <c r="K7" s="117" t="s">
        <v>3160</v>
      </c>
      <c r="L7" s="45"/>
    </row>
    <row r="8" spans="1:47" s="26" customFormat="1" ht="12.75">
      <c r="A8" s="45"/>
      <c r="B8" s="117"/>
      <c r="C8" s="117"/>
      <c r="D8" s="117"/>
      <c r="E8" s="117"/>
      <c r="F8" s="143">
        <v>0.41</v>
      </c>
      <c r="G8" s="143">
        <v>0.31</v>
      </c>
      <c r="H8" s="143">
        <v>0.27</v>
      </c>
      <c r="I8" s="143">
        <v>0.2</v>
      </c>
      <c r="J8" s="143">
        <v>1</v>
      </c>
      <c r="K8" s="117"/>
      <c r="L8" s="45"/>
    </row>
    <row r="9" spans="1:47" s="31" customFormat="1" ht="12.75" customHeight="1">
      <c r="A9" s="45"/>
      <c r="B9" s="148" t="s">
        <v>2437</v>
      </c>
      <c r="C9" s="148"/>
      <c r="D9" s="148"/>
      <c r="E9" s="148"/>
      <c r="F9" s="148"/>
      <c r="G9" s="148"/>
      <c r="H9" s="148"/>
      <c r="I9" s="148"/>
      <c r="J9" s="148"/>
      <c r="K9" s="148"/>
      <c r="L9" s="44"/>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row>
    <row r="10" spans="1:47" s="31" customFormat="1" ht="79.5" customHeight="1">
      <c r="A10" s="45"/>
      <c r="B10" s="39" t="s">
        <v>35</v>
      </c>
      <c r="C10" s="37"/>
      <c r="D10" s="59" t="s">
        <v>542</v>
      </c>
      <c r="E10" s="97">
        <f>'ОБЩИЙ ПРАЙС ЛИСТ'!G781</f>
        <v>41</v>
      </c>
      <c r="F10" s="145">
        <f>E10*0.59/100*$K$6</f>
        <v>0.88777299999999992</v>
      </c>
      <c r="G10" s="145">
        <f>E10*0.69/100*$K$6</f>
        <v>1.038243</v>
      </c>
      <c r="H10" s="145">
        <f>E10*0.73/100*$K$6</f>
        <v>1.0984309999999999</v>
      </c>
      <c r="I10" s="145">
        <f>J10*0.8</f>
        <v>1.2792000000000001</v>
      </c>
      <c r="J10" s="145">
        <f>E10*1/100*$J$6</f>
        <v>1.599</v>
      </c>
      <c r="K10" s="43"/>
      <c r="L10" s="44"/>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row>
    <row r="11" spans="1:47" s="31" customFormat="1" ht="79.5" customHeight="1">
      <c r="A11" s="45"/>
      <c r="B11" s="39" t="s">
        <v>36</v>
      </c>
      <c r="C11" s="37"/>
      <c r="D11" s="59" t="s">
        <v>543</v>
      </c>
      <c r="E11" s="97">
        <f>'ОБЩИЙ ПРАЙС ЛИСТ'!G779</f>
        <v>75</v>
      </c>
      <c r="F11" s="145">
        <f t="shared" ref="F11:F16" si="0">E11*0.59/100*$K$6</f>
        <v>1.6239749999999999</v>
      </c>
      <c r="G11" s="145">
        <f t="shared" ref="G11:G16" si="1">E11*0.69/100*$K$6</f>
        <v>1.8992249999999997</v>
      </c>
      <c r="H11" s="145">
        <f t="shared" ref="H11:H16" si="2">E11*0.73/100*$K$6</f>
        <v>2.009325</v>
      </c>
      <c r="I11" s="145">
        <f t="shared" ref="I11:I16" si="3">J11*0.8</f>
        <v>2.34</v>
      </c>
      <c r="J11" s="145">
        <f t="shared" ref="J11:J16" si="4">E11*1/100*$J$6</f>
        <v>2.9249999999999998</v>
      </c>
      <c r="K11" s="43"/>
      <c r="L11" s="44"/>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row>
    <row r="12" spans="1:47" s="31" customFormat="1" ht="79.5" customHeight="1">
      <c r="A12" s="45"/>
      <c r="B12" s="39" t="s">
        <v>37</v>
      </c>
      <c r="C12" s="37"/>
      <c r="D12" s="59" t="s">
        <v>544</v>
      </c>
      <c r="E12" s="97">
        <f>'ОБЩИЙ ПРАЙС ЛИСТ'!G783</f>
        <v>64</v>
      </c>
      <c r="F12" s="145">
        <f t="shared" si="0"/>
        <v>1.3857919999999999</v>
      </c>
      <c r="G12" s="145">
        <f t="shared" si="1"/>
        <v>1.6206719999999999</v>
      </c>
      <c r="H12" s="145">
        <f t="shared" si="2"/>
        <v>1.7146239999999999</v>
      </c>
      <c r="I12" s="145">
        <f t="shared" si="3"/>
        <v>1.9968000000000001</v>
      </c>
      <c r="J12" s="145">
        <f t="shared" si="4"/>
        <v>2.496</v>
      </c>
      <c r="K12" s="43"/>
      <c r="L12" s="44"/>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row>
    <row r="13" spans="1:47" s="31" customFormat="1" ht="79.5" customHeight="1">
      <c r="A13" s="45"/>
      <c r="B13" s="39" t="s">
        <v>38</v>
      </c>
      <c r="C13" s="27"/>
      <c r="D13" s="59" t="s">
        <v>545</v>
      </c>
      <c r="E13" s="97">
        <f>'ОБЩИЙ ПРАЙС ЛИСТ'!G782</f>
        <v>40</v>
      </c>
      <c r="F13" s="145">
        <f t="shared" si="0"/>
        <v>0.86611999999999989</v>
      </c>
      <c r="G13" s="145">
        <f t="shared" si="1"/>
        <v>1.0129199999999998</v>
      </c>
      <c r="H13" s="145">
        <f t="shared" si="2"/>
        <v>1.0716399999999999</v>
      </c>
      <c r="I13" s="145">
        <f t="shared" si="3"/>
        <v>1.2480000000000002</v>
      </c>
      <c r="J13" s="145">
        <f t="shared" si="4"/>
        <v>1.56</v>
      </c>
      <c r="K13" s="43"/>
      <c r="L13" s="44"/>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row>
    <row r="14" spans="1:47" s="31" customFormat="1" ht="79.5" customHeight="1">
      <c r="A14" s="45"/>
      <c r="B14" s="39" t="s">
        <v>39</v>
      </c>
      <c r="C14"/>
      <c r="D14" s="59" t="s">
        <v>547</v>
      </c>
      <c r="E14" s="97">
        <f>'ОБЩИЙ ПРАЙС ЛИСТ'!G784</f>
        <v>44</v>
      </c>
      <c r="F14" s="145">
        <f t="shared" si="0"/>
        <v>0.95273200000000002</v>
      </c>
      <c r="G14" s="145">
        <f t="shared" si="1"/>
        <v>1.114212</v>
      </c>
      <c r="H14" s="145">
        <f t="shared" si="2"/>
        <v>1.178804</v>
      </c>
      <c r="I14" s="145">
        <f t="shared" si="3"/>
        <v>1.3728</v>
      </c>
      <c r="J14" s="145">
        <f t="shared" si="4"/>
        <v>1.716</v>
      </c>
      <c r="K14" s="43"/>
      <c r="L14" s="44"/>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row>
    <row r="15" spans="1:47" s="31" customFormat="1" ht="79.5" customHeight="1">
      <c r="A15" s="45"/>
      <c r="B15" s="39" t="s">
        <v>40</v>
      </c>
      <c r="C15" s="27"/>
      <c r="D15" s="59" t="s">
        <v>546</v>
      </c>
      <c r="E15" s="97">
        <f>'ОБЩИЙ ПРАЙС ЛИСТ'!G785</f>
        <v>121</v>
      </c>
      <c r="F15" s="145">
        <f t="shared" si="0"/>
        <v>2.6200129999999997</v>
      </c>
      <c r="G15" s="145">
        <f t="shared" si="1"/>
        <v>3.0640829999999997</v>
      </c>
      <c r="H15" s="145">
        <f t="shared" si="2"/>
        <v>3.241711</v>
      </c>
      <c r="I15" s="145">
        <f t="shared" si="3"/>
        <v>3.7751999999999999</v>
      </c>
      <c r="J15" s="145">
        <f t="shared" si="4"/>
        <v>4.7189999999999994</v>
      </c>
      <c r="K15" s="43"/>
      <c r="L15" s="44"/>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row>
    <row r="16" spans="1:47" s="31" customFormat="1" ht="79.5" customHeight="1">
      <c r="A16" s="45"/>
      <c r="B16" s="39" t="s">
        <v>41</v>
      </c>
      <c r="C16"/>
      <c r="D16" s="59" t="s">
        <v>547</v>
      </c>
      <c r="E16" s="97">
        <f>'ОБЩИЙ ПРАЙС ЛИСТ'!G780</f>
        <v>41</v>
      </c>
      <c r="F16" s="145">
        <f t="shared" si="0"/>
        <v>0.88777299999999992</v>
      </c>
      <c r="G16" s="145">
        <f t="shared" si="1"/>
        <v>1.038243</v>
      </c>
      <c r="H16" s="145">
        <f t="shared" si="2"/>
        <v>1.0984309999999999</v>
      </c>
      <c r="I16" s="145">
        <f t="shared" si="3"/>
        <v>1.2792000000000001</v>
      </c>
      <c r="J16" s="145">
        <f t="shared" si="4"/>
        <v>1.599</v>
      </c>
      <c r="K16" s="43"/>
      <c r="L16" s="44"/>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row>
    <row r="17" spans="1:47" s="31" customFormat="1" ht="12.75" customHeight="1">
      <c r="A17" s="45"/>
      <c r="B17" s="148" t="s">
        <v>2438</v>
      </c>
      <c r="C17" s="148"/>
      <c r="D17" s="148"/>
      <c r="E17" s="148"/>
      <c r="F17" s="148"/>
      <c r="G17" s="148"/>
      <c r="H17" s="148"/>
      <c r="I17" s="148"/>
      <c r="J17" s="148"/>
      <c r="K17" s="148"/>
      <c r="L17" s="44"/>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row>
    <row r="18" spans="1:47" s="31" customFormat="1" ht="79.5" customHeight="1">
      <c r="A18" s="45"/>
      <c r="B18" s="39" t="s">
        <v>42</v>
      </c>
      <c r="C18" s="27"/>
      <c r="D18" s="59" t="s">
        <v>548</v>
      </c>
      <c r="E18" s="97">
        <f>'ОБЩИЙ ПРАЙС ЛИСТ'!G790</f>
        <v>41</v>
      </c>
      <c r="F18" s="145">
        <f t="shared" ref="F18:F27" si="5">E18*0.59/100*$K$6</f>
        <v>0.88777299999999992</v>
      </c>
      <c r="G18" s="145">
        <f t="shared" ref="G18:G27" si="6">E18*0.69/100*$K$6</f>
        <v>1.038243</v>
      </c>
      <c r="H18" s="145">
        <f t="shared" ref="H18:H27" si="7">E18*0.73/100*$K$6</f>
        <v>1.0984309999999999</v>
      </c>
      <c r="I18" s="145">
        <f t="shared" ref="I18:I27" si="8">J18*0.8</f>
        <v>1.2792000000000001</v>
      </c>
      <c r="J18" s="145">
        <f t="shared" ref="J18:J27" si="9">E18*1/100*$J$6</f>
        <v>1.599</v>
      </c>
      <c r="K18" s="43"/>
      <c r="L18" s="44"/>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row>
    <row r="19" spans="1:47" s="31" customFormat="1" ht="79.5" customHeight="1">
      <c r="A19" s="45"/>
      <c r="B19" s="39" t="s">
        <v>43</v>
      </c>
      <c r="C19" s="27"/>
      <c r="D19" s="59" t="s">
        <v>549</v>
      </c>
      <c r="E19" s="97">
        <f>'ОБЩИЙ ПРАЙС ЛИСТ'!G789</f>
        <v>39</v>
      </c>
      <c r="F19" s="145">
        <f t="shared" si="5"/>
        <v>0.84446699999999986</v>
      </c>
      <c r="G19" s="145">
        <f t="shared" si="6"/>
        <v>0.98759699999999984</v>
      </c>
      <c r="H19" s="145">
        <f t="shared" si="7"/>
        <v>1.0448489999999999</v>
      </c>
      <c r="I19" s="145">
        <f t="shared" si="8"/>
        <v>1.2168000000000001</v>
      </c>
      <c r="J19" s="145">
        <f t="shared" si="9"/>
        <v>1.5209999999999999</v>
      </c>
      <c r="K19" s="43"/>
      <c r="L19" s="44"/>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row>
    <row r="20" spans="1:47" s="31" customFormat="1" ht="79.5" customHeight="1">
      <c r="A20" s="45"/>
      <c r="B20" s="39" t="s">
        <v>44</v>
      </c>
      <c r="C20" s="27"/>
      <c r="D20" s="59" t="s">
        <v>550</v>
      </c>
      <c r="E20" s="97">
        <f>'ОБЩИЙ ПРАЙС ЛИСТ'!G788</f>
        <v>63</v>
      </c>
      <c r="F20" s="145">
        <f t="shared" si="5"/>
        <v>1.3641389999999998</v>
      </c>
      <c r="G20" s="145">
        <f t="shared" si="6"/>
        <v>1.5953489999999999</v>
      </c>
      <c r="H20" s="145">
        <f t="shared" si="7"/>
        <v>1.6878330000000001</v>
      </c>
      <c r="I20" s="145">
        <f t="shared" si="8"/>
        <v>1.9656</v>
      </c>
      <c r="J20" s="145">
        <f t="shared" si="9"/>
        <v>2.4569999999999999</v>
      </c>
      <c r="K20" s="43"/>
      <c r="L20" s="44"/>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row>
    <row r="21" spans="1:47" s="31" customFormat="1" ht="79.5" customHeight="1">
      <c r="A21" s="45"/>
      <c r="B21" s="39" t="s">
        <v>45</v>
      </c>
      <c r="C21" s="27"/>
      <c r="D21" s="59" t="s">
        <v>551</v>
      </c>
      <c r="E21" s="97">
        <f>'ОБЩИЙ ПРАЙС ЛИСТ'!G791</f>
        <v>75</v>
      </c>
      <c r="F21" s="145">
        <f t="shared" si="5"/>
        <v>1.6239749999999999</v>
      </c>
      <c r="G21" s="145">
        <f t="shared" si="6"/>
        <v>1.8992249999999997</v>
      </c>
      <c r="H21" s="145">
        <f t="shared" si="7"/>
        <v>2.009325</v>
      </c>
      <c r="I21" s="145">
        <f t="shared" si="8"/>
        <v>2.34</v>
      </c>
      <c r="J21" s="145">
        <f t="shared" si="9"/>
        <v>2.9249999999999998</v>
      </c>
      <c r="K21" s="43"/>
      <c r="L21" s="44"/>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row>
    <row r="22" spans="1:47" s="31" customFormat="1" ht="79.5" customHeight="1">
      <c r="A22" s="45"/>
      <c r="B22" s="39" t="s">
        <v>46</v>
      </c>
      <c r="C22" s="27"/>
      <c r="D22" s="59" t="s">
        <v>552</v>
      </c>
      <c r="E22" s="97">
        <f>'ОБЩИЙ ПРАЙС ЛИСТ'!G786</f>
        <v>32</v>
      </c>
      <c r="F22" s="145">
        <f t="shared" si="5"/>
        <v>0.69289599999999996</v>
      </c>
      <c r="G22" s="145">
        <f t="shared" si="6"/>
        <v>0.81033599999999995</v>
      </c>
      <c r="H22" s="145">
        <f t="shared" si="7"/>
        <v>0.85731199999999996</v>
      </c>
      <c r="I22" s="145">
        <f t="shared" si="8"/>
        <v>0.99840000000000007</v>
      </c>
      <c r="J22" s="145">
        <f t="shared" si="9"/>
        <v>1.248</v>
      </c>
      <c r="K22" s="43"/>
      <c r="L22" s="44"/>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row>
    <row r="23" spans="1:47" s="31" customFormat="1" ht="79.5" customHeight="1">
      <c r="A23" s="45"/>
      <c r="B23" s="39" t="s">
        <v>47</v>
      </c>
      <c r="C23" s="27"/>
      <c r="D23" s="59" t="s">
        <v>553</v>
      </c>
      <c r="E23" s="97">
        <f>'ОБЩИЙ ПРАЙС ЛИСТ'!G787</f>
        <v>90</v>
      </c>
      <c r="F23" s="145">
        <f t="shared" si="5"/>
        <v>1.9487699999999997</v>
      </c>
      <c r="G23" s="145">
        <f t="shared" si="6"/>
        <v>2.2790699999999999</v>
      </c>
      <c r="H23" s="145">
        <f t="shared" si="7"/>
        <v>2.4111899999999999</v>
      </c>
      <c r="I23" s="145">
        <f t="shared" si="8"/>
        <v>2.8079999999999998</v>
      </c>
      <c r="J23" s="145">
        <f t="shared" si="9"/>
        <v>3.51</v>
      </c>
      <c r="K23" s="43"/>
      <c r="L23" s="44"/>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row>
    <row r="24" spans="1:47" s="31" customFormat="1" ht="79.5" customHeight="1">
      <c r="A24" s="45"/>
      <c r="B24" s="39" t="s">
        <v>48</v>
      </c>
      <c r="C24" s="27"/>
      <c r="D24" s="59" t="s">
        <v>554</v>
      </c>
      <c r="E24" s="97">
        <f>'ОБЩИЙ ПРАЙС ЛИСТ'!G792</f>
        <v>43</v>
      </c>
      <c r="F24" s="145">
        <f t="shared" si="5"/>
        <v>0.93107899999999988</v>
      </c>
      <c r="G24" s="145">
        <f t="shared" si="6"/>
        <v>1.0888889999999998</v>
      </c>
      <c r="H24" s="145">
        <f t="shared" si="7"/>
        <v>1.152013</v>
      </c>
      <c r="I24" s="145">
        <f t="shared" si="8"/>
        <v>1.3416000000000001</v>
      </c>
      <c r="J24" s="145">
        <f t="shared" si="9"/>
        <v>1.677</v>
      </c>
      <c r="K24" s="43"/>
      <c r="L24" s="44"/>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row>
    <row r="25" spans="1:47" s="31" customFormat="1" ht="79.5" customHeight="1">
      <c r="A25" s="45"/>
      <c r="B25" s="39" t="s">
        <v>49</v>
      </c>
      <c r="C25" s="27"/>
      <c r="D25" s="59" t="s">
        <v>555</v>
      </c>
      <c r="E25" s="42">
        <f>'ОБЩИЙ ПРАЙС ЛИСТ'!G776</f>
        <v>155</v>
      </c>
      <c r="F25" s="145">
        <f t="shared" si="5"/>
        <v>3.3562149999999993</v>
      </c>
      <c r="G25" s="145">
        <f t="shared" si="6"/>
        <v>3.9250649999999996</v>
      </c>
      <c r="H25" s="145">
        <f t="shared" si="7"/>
        <v>4.1526049999999994</v>
      </c>
      <c r="I25" s="145">
        <f t="shared" si="8"/>
        <v>4.8360000000000003</v>
      </c>
      <c r="J25" s="145">
        <f t="shared" si="9"/>
        <v>6.0449999999999999</v>
      </c>
      <c r="K25" s="43"/>
      <c r="L25" s="44"/>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row>
    <row r="26" spans="1:47" s="31" customFormat="1" ht="79.5" customHeight="1">
      <c r="A26" s="45"/>
      <c r="B26" s="39" t="s">
        <v>50</v>
      </c>
      <c r="C26" s="27"/>
      <c r="D26" s="59" t="s">
        <v>556</v>
      </c>
      <c r="E26" s="42">
        <f>'ОБЩИЙ ПРАЙС ЛИСТ'!G777</f>
        <v>280</v>
      </c>
      <c r="F26" s="145">
        <f t="shared" si="5"/>
        <v>6.0628399999999996</v>
      </c>
      <c r="G26" s="145">
        <f t="shared" si="6"/>
        <v>7.0904400000000001</v>
      </c>
      <c r="H26" s="145">
        <f t="shared" si="7"/>
        <v>7.5014799999999999</v>
      </c>
      <c r="I26" s="145">
        <f t="shared" si="8"/>
        <v>8.7360000000000007</v>
      </c>
      <c r="J26" s="145">
        <f t="shared" si="9"/>
        <v>10.92</v>
      </c>
      <c r="K26" s="43"/>
      <c r="L26" s="44"/>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row>
    <row r="27" spans="1:47" s="31" customFormat="1" ht="79.5" customHeight="1">
      <c r="A27" s="45"/>
      <c r="B27" s="39" t="s">
        <v>51</v>
      </c>
      <c r="C27" s="27"/>
      <c r="D27" s="59" t="s">
        <v>557</v>
      </c>
      <c r="E27" s="42">
        <f>'ОБЩИЙ ПРАЙС ЛИСТ'!G778</f>
        <v>490</v>
      </c>
      <c r="F27" s="145">
        <f t="shared" si="5"/>
        <v>10.609969999999999</v>
      </c>
      <c r="G27" s="145">
        <f t="shared" si="6"/>
        <v>12.408269999999998</v>
      </c>
      <c r="H27" s="145">
        <f t="shared" si="7"/>
        <v>13.12759</v>
      </c>
      <c r="I27" s="145">
        <f t="shared" si="8"/>
        <v>15.288</v>
      </c>
      <c r="J27" s="145">
        <f t="shared" si="9"/>
        <v>19.11</v>
      </c>
      <c r="K27" s="43"/>
      <c r="L27" s="44"/>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row>
    <row r="28" spans="1:47" s="31" customFormat="1" ht="12.75" customHeight="1">
      <c r="A28" s="45"/>
      <c r="B28" s="148" t="s">
        <v>2439</v>
      </c>
      <c r="C28" s="148"/>
      <c r="D28" s="148"/>
      <c r="E28" s="148"/>
      <c r="F28" s="148"/>
      <c r="G28" s="148"/>
      <c r="H28" s="148"/>
      <c r="I28" s="148"/>
      <c r="J28" s="148"/>
      <c r="K28" s="148"/>
      <c r="L28" s="44"/>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row>
    <row r="29" spans="1:47" s="31" customFormat="1" ht="79.5" customHeight="1">
      <c r="A29" s="45"/>
      <c r="B29" s="39" t="s">
        <v>317</v>
      </c>
      <c r="C29" s="27"/>
      <c r="D29" s="59" t="s">
        <v>558</v>
      </c>
      <c r="E29" s="97">
        <f>'ОБЩИЙ ПРАЙС ЛИСТ'!G795</f>
        <v>29</v>
      </c>
      <c r="F29" s="145">
        <f>E29*0.59/100*$K$6</f>
        <v>0.62793699999999997</v>
      </c>
      <c r="G29" s="145">
        <f>E29*0.69/100*$K$6</f>
        <v>0.73436699999999988</v>
      </c>
      <c r="H29" s="145">
        <f>E29*0.73/100*$K$6</f>
        <v>0.77693899999999994</v>
      </c>
      <c r="I29" s="145">
        <f>J29*0.8</f>
        <v>0.90480000000000005</v>
      </c>
      <c r="J29" s="145">
        <f>E29*1/100*$J$6</f>
        <v>1.131</v>
      </c>
      <c r="K29" s="43"/>
      <c r="L29" s="44"/>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row>
    <row r="30" spans="1:47" s="31" customFormat="1" ht="79.5" customHeight="1">
      <c r="A30" s="45"/>
      <c r="B30" s="39" t="s">
        <v>52</v>
      </c>
      <c r="C30" s="27"/>
      <c r="D30" s="59" t="s">
        <v>559</v>
      </c>
      <c r="E30" s="97">
        <f>'ОБЩИЙ ПРАЙС ЛИСТ'!G794</f>
        <v>57</v>
      </c>
      <c r="F30" s="145">
        <f t="shared" ref="F30" si="10">E30*0.59/100*$K$6</f>
        <v>1.2342209999999998</v>
      </c>
      <c r="G30" s="145">
        <f t="shared" ref="G30" si="11">E30*0.69/100*$K$6</f>
        <v>1.443411</v>
      </c>
      <c r="H30" s="145">
        <f t="shared" ref="H30" si="12">E30*0.73/100*$K$6</f>
        <v>1.5270869999999999</v>
      </c>
      <c r="I30" s="145">
        <f t="shared" ref="I30" si="13">J30*0.8</f>
        <v>1.7784</v>
      </c>
      <c r="J30" s="145">
        <f t="shared" ref="J30" si="14">E30*1/100*$J$6</f>
        <v>2.2229999999999999</v>
      </c>
      <c r="K30" s="43"/>
      <c r="L30" s="44"/>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row>
    <row r="31" spans="1:47" s="31" customFormat="1" ht="12.75" customHeight="1">
      <c r="A31" s="45"/>
      <c r="B31" s="148" t="s">
        <v>2440</v>
      </c>
      <c r="C31" s="148"/>
      <c r="D31" s="148"/>
      <c r="E31" s="148"/>
      <c r="F31" s="148"/>
      <c r="G31" s="148"/>
      <c r="H31" s="148"/>
      <c r="I31" s="148"/>
      <c r="J31" s="148"/>
      <c r="K31" s="148"/>
      <c r="L31" s="44"/>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row>
    <row r="32" spans="1:47" s="31" customFormat="1" ht="79.5" customHeight="1">
      <c r="A32" s="45"/>
      <c r="B32" s="39" t="s">
        <v>53</v>
      </c>
      <c r="C32" s="37"/>
      <c r="D32" s="59" t="s">
        <v>560</v>
      </c>
      <c r="E32" s="97">
        <f>'ОБЩИЙ ПРАЙС ЛИСТ'!G773</f>
        <v>8</v>
      </c>
      <c r="F32" s="145">
        <f>E32*0.59/100*$K$6</f>
        <v>0.17322399999999999</v>
      </c>
      <c r="G32" s="145">
        <f>E32*0.69/100*$K$6</f>
        <v>0.20258399999999999</v>
      </c>
      <c r="H32" s="145">
        <f>E32*0.73/100*$K$6</f>
        <v>0.21432799999999999</v>
      </c>
      <c r="I32" s="145">
        <f>J32*0.8</f>
        <v>0.24960000000000002</v>
      </c>
      <c r="J32" s="145">
        <f>E32*1/100*$J$6</f>
        <v>0.312</v>
      </c>
      <c r="K32" s="43"/>
      <c r="L32" s="44"/>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row>
    <row r="33" spans="1:47" s="31" customFormat="1" ht="12.75" customHeight="1">
      <c r="A33" s="45"/>
      <c r="B33" s="148" t="s">
        <v>2441</v>
      </c>
      <c r="C33" s="148"/>
      <c r="D33" s="148"/>
      <c r="E33" s="148"/>
      <c r="F33" s="148"/>
      <c r="G33" s="148"/>
      <c r="H33" s="148"/>
      <c r="I33" s="148"/>
      <c r="J33" s="148"/>
      <c r="K33" s="148"/>
      <c r="L33" s="44"/>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row>
    <row r="34" spans="1:47" s="31" customFormat="1" ht="79.5" customHeight="1">
      <c r="A34" s="45"/>
      <c r="B34" s="39" t="s">
        <v>54</v>
      </c>
      <c r="C34" s="27"/>
      <c r="D34" s="59" t="s">
        <v>561</v>
      </c>
      <c r="E34" s="97">
        <f>'ОБЩИЙ ПРАЙС ЛИСТ'!G793</f>
        <v>22</v>
      </c>
      <c r="F34" s="145">
        <f>E34*0.59/100*$K$6</f>
        <v>0.47636600000000001</v>
      </c>
      <c r="G34" s="145">
        <f>E34*0.69/100*$K$6</f>
        <v>0.55710599999999999</v>
      </c>
      <c r="H34" s="145">
        <f>E34*0.73/100*$K$6</f>
        <v>0.58940199999999998</v>
      </c>
      <c r="I34" s="145">
        <f>J34*0.8</f>
        <v>0.68640000000000001</v>
      </c>
      <c r="J34" s="145">
        <f>E34*1/100*$J$6</f>
        <v>0.85799999999999998</v>
      </c>
      <c r="K34" s="43"/>
      <c r="L34" s="44"/>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row>
    <row r="35" spans="1:47" s="31" customFormat="1" ht="12.75" customHeight="1">
      <c r="A35" s="45"/>
      <c r="B35" s="148" t="s">
        <v>2442</v>
      </c>
      <c r="C35" s="148"/>
      <c r="D35" s="148"/>
      <c r="E35" s="148"/>
      <c r="F35" s="148"/>
      <c r="G35" s="148"/>
      <c r="H35" s="148"/>
      <c r="I35" s="148"/>
      <c r="J35" s="148"/>
      <c r="K35" s="148"/>
      <c r="L35" s="44"/>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row>
    <row r="36" spans="1:47" s="31" customFormat="1" ht="79.5" customHeight="1">
      <c r="A36" s="45"/>
      <c r="B36" s="39" t="s">
        <v>215</v>
      </c>
      <c r="C36" s="27"/>
      <c r="D36" s="59" t="s">
        <v>2186</v>
      </c>
      <c r="E36" s="42">
        <f>'ОБЩИЙ ПРАЙС ЛИСТ'!G764</f>
        <v>401</v>
      </c>
      <c r="F36" s="145">
        <f t="shared" ref="F36:F39" si="15">E36*0.59/100*$K$6</f>
        <v>8.6828529999999997</v>
      </c>
      <c r="G36" s="145">
        <f t="shared" ref="G36:G39" si="16">E36*0.69/100*$K$6</f>
        <v>10.154523000000001</v>
      </c>
      <c r="H36" s="145">
        <f t="shared" ref="H36:H39" si="17">E36*0.73/100*$K$6</f>
        <v>10.743191000000001</v>
      </c>
      <c r="I36" s="145">
        <f t="shared" ref="I36:I39" si="18">J36*0.8</f>
        <v>12.511200000000001</v>
      </c>
      <c r="J36" s="145">
        <f t="shared" ref="J36:J39" si="19">E36*1/100*$J$6</f>
        <v>15.638999999999999</v>
      </c>
      <c r="K36" s="43"/>
      <c r="L36" s="44"/>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row>
    <row r="37" spans="1:47" s="31" customFormat="1" ht="79.5" customHeight="1">
      <c r="A37" s="45"/>
      <c r="B37" s="39" t="s">
        <v>216</v>
      </c>
      <c r="C37" s="27"/>
      <c r="D37" s="59" t="s">
        <v>2187</v>
      </c>
      <c r="E37" s="42">
        <f>'ОБЩИЙ ПРАЙС ЛИСТ'!G763</f>
        <v>548</v>
      </c>
      <c r="F37" s="145">
        <f t="shared" si="15"/>
        <v>11.865843999999999</v>
      </c>
      <c r="G37" s="145">
        <f t="shared" si="16"/>
        <v>13.877003999999998</v>
      </c>
      <c r="H37" s="145">
        <f t="shared" si="17"/>
        <v>14.681467999999999</v>
      </c>
      <c r="I37" s="145">
        <f t="shared" si="18"/>
        <v>17.0976</v>
      </c>
      <c r="J37" s="145">
        <f t="shared" si="19"/>
        <v>21.372</v>
      </c>
      <c r="K37" s="43"/>
      <c r="L37" s="44"/>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row>
    <row r="38" spans="1:47" s="31" customFormat="1" ht="79.5" customHeight="1">
      <c r="A38" s="45"/>
      <c r="B38" s="39" t="s">
        <v>217</v>
      </c>
      <c r="C38" s="93"/>
      <c r="D38" s="98" t="s">
        <v>2188</v>
      </c>
      <c r="E38" s="42">
        <f>'ОБЩИЙ ПРАЙС ЛИСТ'!G762</f>
        <v>657</v>
      </c>
      <c r="F38" s="145">
        <f t="shared" si="15"/>
        <v>14.226020999999999</v>
      </c>
      <c r="G38" s="145">
        <f t="shared" si="16"/>
        <v>16.637210999999997</v>
      </c>
      <c r="H38" s="145">
        <f t="shared" si="17"/>
        <v>17.601686999999998</v>
      </c>
      <c r="I38" s="145">
        <f t="shared" si="18"/>
        <v>20.498400000000004</v>
      </c>
      <c r="J38" s="145">
        <f t="shared" si="19"/>
        <v>25.623000000000001</v>
      </c>
      <c r="K38" s="43"/>
      <c r="L38" s="44"/>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row>
    <row r="39" spans="1:47" s="31" customFormat="1" ht="79.5" customHeight="1">
      <c r="A39" s="45"/>
      <c r="B39" s="39" t="s">
        <v>218</v>
      </c>
      <c r="C39" s="93"/>
      <c r="D39" s="98" t="s">
        <v>2189</v>
      </c>
      <c r="E39" s="42">
        <f>'ОБЩИЙ ПРАЙС ЛИСТ'!G761</f>
        <v>926</v>
      </c>
      <c r="F39" s="145">
        <f t="shared" si="15"/>
        <v>20.050677999999998</v>
      </c>
      <c r="G39" s="145">
        <f t="shared" si="16"/>
        <v>23.449097999999996</v>
      </c>
      <c r="H39" s="145">
        <f t="shared" si="17"/>
        <v>24.808465999999999</v>
      </c>
      <c r="I39" s="145">
        <f t="shared" si="18"/>
        <v>28.891199999999998</v>
      </c>
      <c r="J39" s="145">
        <f t="shared" si="19"/>
        <v>36.113999999999997</v>
      </c>
      <c r="K39" s="43"/>
      <c r="L39" s="44"/>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row>
    <row r="40" spans="1:47" s="31" customFormat="1" ht="12.75" customHeight="1">
      <c r="A40" s="45"/>
      <c r="B40" s="148" t="s">
        <v>2443</v>
      </c>
      <c r="C40" s="148"/>
      <c r="D40" s="148"/>
      <c r="E40" s="148"/>
      <c r="F40" s="148"/>
      <c r="G40" s="148"/>
      <c r="H40" s="148"/>
      <c r="I40" s="148"/>
      <c r="J40" s="148"/>
      <c r="K40" s="148"/>
      <c r="L40" s="44"/>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47" s="31" customFormat="1" ht="79.5" customHeight="1">
      <c r="A41" s="45"/>
      <c r="B41" s="39" t="s">
        <v>212</v>
      </c>
      <c r="C41" s="27"/>
      <c r="D41" s="59" t="s">
        <v>2190</v>
      </c>
      <c r="E41" s="42">
        <f>'ОБЩИЙ ПРАЙС ЛИСТ'!G770</f>
        <v>255</v>
      </c>
      <c r="F41" s="145">
        <f t="shared" ref="F41:F43" si="20">E41*0.59/100*$K$6</f>
        <v>5.521515</v>
      </c>
      <c r="G41" s="145">
        <f t="shared" ref="G41:G43" si="21">E41*0.69/100*$K$6</f>
        <v>6.4573649999999994</v>
      </c>
      <c r="H41" s="145">
        <f t="shared" ref="H41:H43" si="22">E41*0.73/100*$K$6</f>
        <v>6.8317050000000004</v>
      </c>
      <c r="I41" s="145">
        <f t="shared" ref="I41:I43" si="23">J41*0.8</f>
        <v>7.9559999999999995</v>
      </c>
      <c r="J41" s="145">
        <f t="shared" ref="J41:J43" si="24">E41*1/100*$J$6</f>
        <v>9.9449999999999985</v>
      </c>
      <c r="K41" s="43"/>
      <c r="L41" s="44"/>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row>
    <row r="42" spans="1:47" s="31" customFormat="1" ht="79.5" customHeight="1">
      <c r="A42" s="45"/>
      <c r="B42" s="39" t="s">
        <v>213</v>
      </c>
      <c r="C42" s="27"/>
      <c r="D42" s="59" t="s">
        <v>2190</v>
      </c>
      <c r="E42" s="42">
        <f>'ОБЩИЙ ПРАЙС ЛИСТ'!G771</f>
        <v>243</v>
      </c>
      <c r="F42" s="145">
        <f t="shared" si="20"/>
        <v>5.261679</v>
      </c>
      <c r="G42" s="145">
        <f t="shared" si="21"/>
        <v>6.1534889999999995</v>
      </c>
      <c r="H42" s="145">
        <f t="shared" si="22"/>
        <v>6.5102129999999994</v>
      </c>
      <c r="I42" s="145">
        <f t="shared" si="23"/>
        <v>7.5816000000000008</v>
      </c>
      <c r="J42" s="145">
        <f t="shared" si="24"/>
        <v>9.4770000000000003</v>
      </c>
      <c r="K42" s="43"/>
      <c r="L42" s="44"/>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row>
    <row r="43" spans="1:47" s="31" customFormat="1" ht="79.5" customHeight="1">
      <c r="A43" s="45"/>
      <c r="B43" s="39" t="s">
        <v>214</v>
      </c>
      <c r="C43" s="27"/>
      <c r="D43" s="59" t="s">
        <v>2190</v>
      </c>
      <c r="E43" s="42">
        <f>'ОБЩИЙ ПРАЙС ЛИСТ'!G772</f>
        <v>242</v>
      </c>
      <c r="F43" s="145">
        <f t="shared" si="20"/>
        <v>5.2400259999999994</v>
      </c>
      <c r="G43" s="145">
        <f t="shared" si="21"/>
        <v>6.1281659999999993</v>
      </c>
      <c r="H43" s="145">
        <f t="shared" si="22"/>
        <v>6.483422</v>
      </c>
      <c r="I43" s="145">
        <f t="shared" si="23"/>
        <v>7.5503999999999998</v>
      </c>
      <c r="J43" s="145">
        <f t="shared" si="24"/>
        <v>9.4379999999999988</v>
      </c>
      <c r="K43" s="43"/>
      <c r="L43" s="44"/>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row>
    <row r="44" spans="1:47" s="26" customFormat="1" ht="12.75" customHeight="1">
      <c r="A44" s="45"/>
      <c r="B44" s="148" t="s">
        <v>2444</v>
      </c>
      <c r="C44" s="148"/>
      <c r="D44" s="148"/>
      <c r="E44" s="148"/>
      <c r="F44" s="148"/>
      <c r="G44" s="148"/>
      <c r="H44" s="148"/>
      <c r="I44" s="148"/>
      <c r="J44" s="148"/>
      <c r="K44" s="148"/>
      <c r="L44" s="44"/>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row>
    <row r="45" spans="1:47" s="31" customFormat="1" ht="79.5" customHeight="1">
      <c r="A45" s="45"/>
      <c r="B45" s="39" t="s">
        <v>55</v>
      </c>
      <c r="C45" s="27"/>
      <c r="D45" s="59" t="s">
        <v>562</v>
      </c>
      <c r="E45" s="42">
        <f>'ОБЩИЙ ПРАЙС ЛИСТ'!G798</f>
        <v>1150</v>
      </c>
      <c r="F45" s="145">
        <f t="shared" ref="F45:F49" si="25">E45*0.59/100*$K$6</f>
        <v>24.900950000000002</v>
      </c>
      <c r="G45" s="145">
        <f t="shared" ref="G45:G49" si="26">E45*0.69/100*$K$6</f>
        <v>29.121449999999996</v>
      </c>
      <c r="H45" s="145">
        <f t="shared" ref="H45:H49" si="27">E45*0.73/100*$K$6</f>
        <v>30.809649999999998</v>
      </c>
      <c r="I45" s="145">
        <f t="shared" ref="I45:I49" si="28">J45*0.8</f>
        <v>35.880000000000003</v>
      </c>
      <c r="J45" s="145">
        <f t="shared" ref="J45:J49" si="29">E45*1/100*$J$6</f>
        <v>44.85</v>
      </c>
      <c r="K45" s="43"/>
      <c r="L45" s="44"/>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row>
    <row r="46" spans="1:47" s="31" customFormat="1" ht="79.5" customHeight="1">
      <c r="A46" s="45"/>
      <c r="B46" s="39" t="s">
        <v>56</v>
      </c>
      <c r="C46" s="27"/>
      <c r="D46" s="59" t="s">
        <v>563</v>
      </c>
      <c r="E46" s="42">
        <f>'ОБЩИЙ ПРАЙС ЛИСТ'!G796</f>
        <v>230</v>
      </c>
      <c r="F46" s="145">
        <f t="shared" si="25"/>
        <v>4.9801899999999995</v>
      </c>
      <c r="G46" s="145">
        <f t="shared" si="26"/>
        <v>5.8242899999999995</v>
      </c>
      <c r="H46" s="145">
        <f t="shared" si="27"/>
        <v>6.1619299999999999</v>
      </c>
      <c r="I46" s="145">
        <f t="shared" si="28"/>
        <v>7.1759999999999993</v>
      </c>
      <c r="J46" s="145">
        <f t="shared" si="29"/>
        <v>8.9699999999999989</v>
      </c>
      <c r="K46" s="43"/>
      <c r="L46" s="44"/>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row>
    <row r="47" spans="1:47" s="31" customFormat="1" ht="79.5" customHeight="1">
      <c r="A47" s="45"/>
      <c r="B47" s="39" t="s">
        <v>57</v>
      </c>
      <c r="C47" s="27"/>
      <c r="D47" s="59" t="s">
        <v>564</v>
      </c>
      <c r="E47" s="42">
        <f>'ОБЩИЙ ПРАЙС ЛИСТ'!G797</f>
        <v>320</v>
      </c>
      <c r="F47" s="145">
        <f t="shared" si="25"/>
        <v>6.9289599999999991</v>
      </c>
      <c r="G47" s="145">
        <f t="shared" si="26"/>
        <v>8.1033599999999986</v>
      </c>
      <c r="H47" s="145">
        <f t="shared" si="27"/>
        <v>8.5731199999999994</v>
      </c>
      <c r="I47" s="145">
        <f t="shared" si="28"/>
        <v>9.9840000000000018</v>
      </c>
      <c r="J47" s="145">
        <f t="shared" si="29"/>
        <v>12.48</v>
      </c>
      <c r="K47" s="43"/>
      <c r="L47" s="44"/>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row>
    <row r="48" spans="1:47" s="31" customFormat="1" ht="79.5" customHeight="1">
      <c r="A48" s="45"/>
      <c r="B48" s="39" t="s">
        <v>58</v>
      </c>
      <c r="C48" s="27"/>
      <c r="D48" s="59" t="s">
        <v>565</v>
      </c>
      <c r="E48" s="97">
        <f>'ОБЩИЙ ПРАЙС ЛИСТ'!G774</f>
        <v>64</v>
      </c>
      <c r="F48" s="145">
        <f t="shared" si="25"/>
        <v>1.3857919999999999</v>
      </c>
      <c r="G48" s="145">
        <f t="shared" si="26"/>
        <v>1.6206719999999999</v>
      </c>
      <c r="H48" s="145">
        <f t="shared" si="27"/>
        <v>1.7146239999999999</v>
      </c>
      <c r="I48" s="145">
        <f t="shared" si="28"/>
        <v>1.9968000000000001</v>
      </c>
      <c r="J48" s="145">
        <f t="shared" si="29"/>
        <v>2.496</v>
      </c>
      <c r="K48" s="43"/>
      <c r="L48" s="44"/>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row>
    <row r="49" spans="1:47" s="31" customFormat="1" ht="79.5" customHeight="1">
      <c r="A49" s="45"/>
      <c r="B49" s="39" t="s">
        <v>59</v>
      </c>
      <c r="C49" s="27"/>
      <c r="D49" s="59" t="s">
        <v>566</v>
      </c>
      <c r="E49" s="97">
        <f>'ОБЩИЙ ПРАЙС ЛИСТ'!G775</f>
        <v>98</v>
      </c>
      <c r="F49" s="145">
        <f t="shared" si="25"/>
        <v>2.1219939999999999</v>
      </c>
      <c r="G49" s="145">
        <f t="shared" si="26"/>
        <v>2.4816539999999998</v>
      </c>
      <c r="H49" s="145">
        <f t="shared" si="27"/>
        <v>2.6255179999999996</v>
      </c>
      <c r="I49" s="145">
        <f t="shared" si="28"/>
        <v>3.0576000000000003</v>
      </c>
      <c r="J49" s="145">
        <f t="shared" si="29"/>
        <v>3.8220000000000001</v>
      </c>
      <c r="K49" s="43"/>
      <c r="L49" s="44"/>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row>
    <row r="50" spans="1:47" ht="12.75" customHeight="1">
      <c r="A50" s="44"/>
      <c r="B50" s="148" t="s">
        <v>2445</v>
      </c>
      <c r="C50" s="148"/>
      <c r="D50" s="148"/>
      <c r="E50" s="148"/>
      <c r="F50" s="148"/>
      <c r="G50" s="148"/>
      <c r="H50" s="148"/>
      <c r="I50" s="148"/>
      <c r="J50" s="148"/>
      <c r="K50" s="148"/>
      <c r="L50" s="44"/>
    </row>
    <row r="51" spans="1:47" ht="79.5" customHeight="1">
      <c r="A51" s="44"/>
      <c r="B51" s="39" t="s">
        <v>203</v>
      </c>
      <c r="C51"/>
      <c r="D51" s="59" t="s">
        <v>613</v>
      </c>
      <c r="E51" s="42">
        <f>'ОБЩИЙ ПРАЙС ЛИСТ'!G687</f>
        <v>2543</v>
      </c>
      <c r="F51" s="145">
        <f t="shared" ref="F51:F57" si="30">E51*0.59/100*$K$6</f>
        <v>55.06357899999999</v>
      </c>
      <c r="G51" s="145">
        <f t="shared" ref="G51" si="31">E51*0.69/100*$K$6</f>
        <v>64.396388999999985</v>
      </c>
      <c r="H51" s="145">
        <f t="shared" ref="H51" si="32">E51*0.73/100*$K$6</f>
        <v>68.129513000000003</v>
      </c>
      <c r="I51" s="145">
        <f t="shared" ref="I51" si="33">J51*0.8</f>
        <v>79.3416</v>
      </c>
      <c r="J51" s="145">
        <f t="shared" ref="J51" si="34">E51*1/100*$J$6</f>
        <v>99.176999999999992</v>
      </c>
      <c r="K51" s="94"/>
      <c r="L51" s="44"/>
    </row>
    <row r="52" spans="1:47" ht="79.5" customHeight="1">
      <c r="A52" s="44"/>
      <c r="B52" s="39" t="s">
        <v>293</v>
      </c>
      <c r="C52"/>
      <c r="D52" s="59" t="s">
        <v>612</v>
      </c>
      <c r="E52" s="42">
        <f>'ОБЩИЙ ПРАЙС ЛИСТ'!G688</f>
        <v>366</v>
      </c>
      <c r="F52" s="145">
        <f>E52*0.59/100*$K$6+0.14</f>
        <v>8.0649979999999992</v>
      </c>
      <c r="G52" s="145">
        <v>8.06</v>
      </c>
      <c r="H52" s="145">
        <v>8.06</v>
      </c>
      <c r="I52" s="145">
        <v>8.06</v>
      </c>
      <c r="J52" s="145">
        <v>8.06</v>
      </c>
      <c r="K52" s="94"/>
      <c r="L52" s="44"/>
    </row>
    <row r="53" spans="1:47" ht="79.5" customHeight="1">
      <c r="A53" s="44"/>
      <c r="B53" s="39" t="s">
        <v>294</v>
      </c>
      <c r="C53"/>
      <c r="D53" s="59" t="s">
        <v>610</v>
      </c>
      <c r="E53" s="42">
        <f>'ОБЩИЙ ПРАЙС ЛИСТ'!G689</f>
        <v>428</v>
      </c>
      <c r="F53" s="145">
        <f>E53*0.59/100*$K$6</f>
        <v>9.2674839999999996</v>
      </c>
      <c r="G53" s="145">
        <v>9.27</v>
      </c>
      <c r="H53" s="145">
        <v>9.27</v>
      </c>
      <c r="I53" s="145">
        <v>9.27</v>
      </c>
      <c r="J53" s="145">
        <v>9.27</v>
      </c>
      <c r="K53" s="94"/>
      <c r="L53" s="44"/>
    </row>
    <row r="54" spans="1:47" ht="79.5" customHeight="1">
      <c r="A54" s="44"/>
      <c r="B54" s="39" t="s">
        <v>295</v>
      </c>
      <c r="C54"/>
      <c r="D54" s="59" t="s">
        <v>611</v>
      </c>
      <c r="E54" s="42">
        <f>'ОБЩИЙ ПРАЙС ЛИСТ'!G690</f>
        <v>497</v>
      </c>
      <c r="F54" s="145">
        <f t="shared" si="30"/>
        <v>10.761540999999999</v>
      </c>
      <c r="G54" s="145">
        <v>10.76</v>
      </c>
      <c r="H54" s="145">
        <v>10.76</v>
      </c>
      <c r="I54" s="145">
        <v>10.76</v>
      </c>
      <c r="J54" s="145">
        <v>10.76</v>
      </c>
      <c r="K54" s="94"/>
      <c r="L54" s="44"/>
    </row>
    <row r="55" spans="1:47" ht="79.5" customHeight="1">
      <c r="A55" s="44"/>
      <c r="B55" s="39" t="s">
        <v>296</v>
      </c>
      <c r="C55"/>
      <c r="D55" s="59" t="s">
        <v>610</v>
      </c>
      <c r="E55" s="42">
        <f>'ОБЩИЙ ПРАЙС ЛИСТ'!G691</f>
        <v>691</v>
      </c>
      <c r="F55" s="145">
        <f t="shared" si="30"/>
        <v>14.962223</v>
      </c>
      <c r="G55" s="145">
        <v>14.96</v>
      </c>
      <c r="H55" s="145">
        <v>14.96</v>
      </c>
      <c r="I55" s="145">
        <v>14.96</v>
      </c>
      <c r="J55" s="145">
        <v>14.96</v>
      </c>
      <c r="K55" s="94"/>
      <c r="L55" s="44"/>
    </row>
    <row r="56" spans="1:47" ht="79.5" customHeight="1">
      <c r="A56" s="44"/>
      <c r="B56" s="39" t="s">
        <v>609</v>
      </c>
      <c r="C56"/>
      <c r="D56" s="59" t="s">
        <v>2191</v>
      </c>
      <c r="E56" s="42">
        <f>'ОБЩИЙ ПРАЙС ЛИСТ'!G692</f>
        <v>460</v>
      </c>
      <c r="F56" s="145">
        <f t="shared" si="30"/>
        <v>9.9603799999999989</v>
      </c>
      <c r="G56" s="145">
        <v>9.9600000000000009</v>
      </c>
      <c r="H56" s="145">
        <v>9.9600000000000009</v>
      </c>
      <c r="I56" s="145">
        <v>9.9600000000000009</v>
      </c>
      <c r="J56" s="145">
        <v>9.9600000000000009</v>
      </c>
      <c r="K56" s="94"/>
      <c r="L56" s="44"/>
    </row>
    <row r="57" spans="1:47" ht="79.5" customHeight="1">
      <c r="A57" s="44"/>
      <c r="B57" s="56" t="s">
        <v>2869</v>
      </c>
      <c r="C57"/>
      <c r="D57" s="59" t="s">
        <v>2870</v>
      </c>
      <c r="E57" s="42">
        <f>'ОБЩИЙ ПРАЙС ЛИСТ'!G693</f>
        <v>460</v>
      </c>
      <c r="F57" s="145">
        <f t="shared" si="30"/>
        <v>9.9603799999999989</v>
      </c>
      <c r="G57" s="145">
        <v>9.9600000000000009</v>
      </c>
      <c r="H57" s="145">
        <v>9.9600000000000009</v>
      </c>
      <c r="I57" s="145">
        <v>9.9600000000000009</v>
      </c>
      <c r="J57" s="145">
        <v>9.9600000000000009</v>
      </c>
      <c r="K57" s="94"/>
      <c r="L57" s="44"/>
    </row>
    <row r="58" spans="1:47" ht="12.75" customHeight="1">
      <c r="A58" s="44"/>
      <c r="B58" s="148" t="s">
        <v>2446</v>
      </c>
      <c r="C58" s="148"/>
      <c r="D58" s="148"/>
      <c r="E58" s="148"/>
      <c r="F58" s="148"/>
      <c r="G58" s="148"/>
      <c r="H58" s="148"/>
      <c r="I58" s="148"/>
      <c r="J58" s="148"/>
      <c r="K58" s="148"/>
      <c r="L58" s="44"/>
    </row>
    <row r="59" spans="1:47" ht="79.5" customHeight="1">
      <c r="A59" s="44"/>
      <c r="B59" s="39" t="s">
        <v>297</v>
      </c>
      <c r="C59"/>
      <c r="D59" s="59" t="s">
        <v>450</v>
      </c>
      <c r="E59" s="42">
        <f>'ОБЩИЙ ПРАЙС ЛИСТ'!G706</f>
        <v>2100</v>
      </c>
      <c r="F59" s="145">
        <f t="shared" ref="F59:F67" si="35">E59*0.59/100*$K$6</f>
        <v>45.471299999999999</v>
      </c>
      <c r="G59" s="145">
        <f t="shared" ref="G59:G67" si="36">E59*0.69/100*$K$6</f>
        <v>53.1783</v>
      </c>
      <c r="H59" s="145">
        <f t="shared" ref="H59:H67" si="37">E59*0.73/100*$K$6</f>
        <v>56.261099999999999</v>
      </c>
      <c r="I59" s="145">
        <f t="shared" ref="I59:I67" si="38">J59*0.8</f>
        <v>65.52</v>
      </c>
      <c r="J59" s="145">
        <f t="shared" ref="J59:J67" si="39">E59*1/100*$J$6</f>
        <v>81.899999999999991</v>
      </c>
      <c r="K59" s="94"/>
      <c r="L59" s="44"/>
    </row>
    <row r="60" spans="1:47" ht="79.5" customHeight="1">
      <c r="A60" s="44"/>
      <c r="B60" s="39" t="s">
        <v>298</v>
      </c>
      <c r="C60"/>
      <c r="D60" s="59" t="s">
        <v>451</v>
      </c>
      <c r="E60" s="42">
        <f>'ОБЩИЙ ПРАЙС ЛИСТ'!G707</f>
        <v>3650</v>
      </c>
      <c r="F60" s="145">
        <f t="shared" si="35"/>
        <v>79.033450000000002</v>
      </c>
      <c r="G60" s="145">
        <f t="shared" si="36"/>
        <v>92.42895</v>
      </c>
      <c r="H60" s="145">
        <f t="shared" si="37"/>
        <v>97.787149999999997</v>
      </c>
      <c r="I60" s="145">
        <f t="shared" si="38"/>
        <v>113.88</v>
      </c>
      <c r="J60" s="145">
        <f t="shared" si="39"/>
        <v>142.35</v>
      </c>
      <c r="K60" s="94"/>
      <c r="L60" s="44"/>
    </row>
    <row r="61" spans="1:47" ht="79.5" customHeight="1">
      <c r="A61" s="44"/>
      <c r="B61" s="39" t="s">
        <v>318</v>
      </c>
      <c r="C61"/>
      <c r="D61" s="59" t="s">
        <v>452</v>
      </c>
      <c r="E61" s="42">
        <f>'ОБЩИЙ ПРАЙС ЛИСТ'!G678</f>
        <v>2100</v>
      </c>
      <c r="F61" s="145">
        <f t="shared" si="35"/>
        <v>45.471299999999999</v>
      </c>
      <c r="G61" s="145">
        <f t="shared" si="36"/>
        <v>53.1783</v>
      </c>
      <c r="H61" s="145">
        <f t="shared" si="37"/>
        <v>56.261099999999999</v>
      </c>
      <c r="I61" s="145">
        <f t="shared" si="38"/>
        <v>65.52</v>
      </c>
      <c r="J61" s="145">
        <f t="shared" si="39"/>
        <v>81.899999999999991</v>
      </c>
      <c r="K61" s="94"/>
      <c r="L61" s="44"/>
    </row>
    <row r="62" spans="1:47" ht="79.5" customHeight="1">
      <c r="A62" s="44"/>
      <c r="B62" s="39" t="s">
        <v>319</v>
      </c>
      <c r="C62"/>
      <c r="D62" s="59" t="s">
        <v>453</v>
      </c>
      <c r="E62" s="42">
        <f>'ОБЩИЙ ПРАЙС ЛИСТ'!G679</f>
        <v>3650</v>
      </c>
      <c r="F62" s="145">
        <f t="shared" si="35"/>
        <v>79.033450000000002</v>
      </c>
      <c r="G62" s="145">
        <f t="shared" si="36"/>
        <v>92.42895</v>
      </c>
      <c r="H62" s="145">
        <f t="shared" si="37"/>
        <v>97.787149999999997</v>
      </c>
      <c r="I62" s="145">
        <f t="shared" si="38"/>
        <v>113.88</v>
      </c>
      <c r="J62" s="145">
        <f t="shared" si="39"/>
        <v>142.35</v>
      </c>
      <c r="K62" s="94"/>
      <c r="L62" s="44"/>
    </row>
    <row r="63" spans="1:47" ht="79.5" customHeight="1">
      <c r="A63" s="44"/>
      <c r="B63" s="39" t="s">
        <v>299</v>
      </c>
      <c r="C63"/>
      <c r="D63" s="59" t="s">
        <v>454</v>
      </c>
      <c r="E63" s="42">
        <f>'ОБЩИЙ ПРАЙС ЛИСТ'!G709</f>
        <v>2100</v>
      </c>
      <c r="F63" s="145">
        <f t="shared" si="35"/>
        <v>45.471299999999999</v>
      </c>
      <c r="G63" s="145">
        <f t="shared" si="36"/>
        <v>53.1783</v>
      </c>
      <c r="H63" s="145">
        <f t="shared" si="37"/>
        <v>56.261099999999999</v>
      </c>
      <c r="I63" s="145">
        <f t="shared" si="38"/>
        <v>65.52</v>
      </c>
      <c r="J63" s="145">
        <f t="shared" si="39"/>
        <v>81.899999999999991</v>
      </c>
      <c r="K63" s="94"/>
      <c r="L63" s="44"/>
    </row>
    <row r="64" spans="1:47" ht="79.5" customHeight="1">
      <c r="A64" s="44"/>
      <c r="B64" s="39" t="s">
        <v>300</v>
      </c>
      <c r="C64"/>
      <c r="D64" s="59" t="s">
        <v>455</v>
      </c>
      <c r="E64" s="42">
        <f>'ОБЩИЙ ПРАЙС ЛИСТ'!G710</f>
        <v>3650</v>
      </c>
      <c r="F64" s="145">
        <f t="shared" si="35"/>
        <v>79.033450000000002</v>
      </c>
      <c r="G64" s="145">
        <f t="shared" si="36"/>
        <v>92.42895</v>
      </c>
      <c r="H64" s="145">
        <f t="shared" si="37"/>
        <v>97.787149999999997</v>
      </c>
      <c r="I64" s="145">
        <f t="shared" si="38"/>
        <v>113.88</v>
      </c>
      <c r="J64" s="145">
        <f t="shared" si="39"/>
        <v>142.35</v>
      </c>
      <c r="K64" s="94"/>
      <c r="L64" s="44"/>
    </row>
    <row r="65" spans="1:12" ht="79.5" customHeight="1">
      <c r="A65" s="44"/>
      <c r="B65" s="56" t="s">
        <v>2992</v>
      </c>
      <c r="C65"/>
      <c r="D65" s="59" t="s">
        <v>3010</v>
      </c>
      <c r="E65" s="42">
        <f>'ОБЩИЙ ПРАЙС ЛИСТ'!G711</f>
        <v>783</v>
      </c>
      <c r="F65" s="145">
        <f t="shared" si="35"/>
        <v>16.954298999999999</v>
      </c>
      <c r="G65" s="145">
        <f t="shared" si="36"/>
        <v>19.827908999999998</v>
      </c>
      <c r="H65" s="145">
        <f t="shared" si="37"/>
        <v>20.977353000000001</v>
      </c>
      <c r="I65" s="145">
        <f t="shared" si="38"/>
        <v>24.429600000000001</v>
      </c>
      <c r="J65" s="145">
        <f t="shared" si="39"/>
        <v>30.536999999999999</v>
      </c>
      <c r="K65" s="94"/>
      <c r="L65" s="44"/>
    </row>
    <row r="66" spans="1:12" ht="79.5" customHeight="1">
      <c r="A66" s="44"/>
      <c r="B66" s="56" t="s">
        <v>2873</v>
      </c>
      <c r="C66"/>
      <c r="D66" s="59" t="s">
        <v>2876</v>
      </c>
      <c r="E66" s="42">
        <f>'ОБЩИЙ ПРАЙС ЛИСТ'!G712</f>
        <v>2150</v>
      </c>
      <c r="F66" s="145">
        <f t="shared" si="35"/>
        <v>46.55395</v>
      </c>
      <c r="G66" s="145">
        <f t="shared" si="36"/>
        <v>54.444449999999989</v>
      </c>
      <c r="H66" s="145">
        <f t="shared" si="37"/>
        <v>57.600650000000002</v>
      </c>
      <c r="I66" s="145">
        <f t="shared" si="38"/>
        <v>67.08</v>
      </c>
      <c r="J66" s="145">
        <f t="shared" si="39"/>
        <v>83.85</v>
      </c>
      <c r="K66" s="94"/>
      <c r="L66" s="44"/>
    </row>
    <row r="67" spans="1:12" ht="79.5" customHeight="1">
      <c r="A67" s="44"/>
      <c r="B67" s="56" t="s">
        <v>2874</v>
      </c>
      <c r="C67"/>
      <c r="D67" s="59" t="s">
        <v>2877</v>
      </c>
      <c r="E67" s="42">
        <f>'ОБЩИЙ ПРАЙС ЛИСТ'!G713</f>
        <v>2950</v>
      </c>
      <c r="F67" s="145">
        <f t="shared" si="35"/>
        <v>63.876350000000002</v>
      </c>
      <c r="G67" s="145">
        <f t="shared" si="36"/>
        <v>74.702849999999984</v>
      </c>
      <c r="H67" s="145">
        <f t="shared" si="37"/>
        <v>79.033450000000002</v>
      </c>
      <c r="I67" s="145">
        <f t="shared" si="38"/>
        <v>92.04</v>
      </c>
      <c r="J67" s="145">
        <f t="shared" si="39"/>
        <v>115.05</v>
      </c>
      <c r="K67" s="94"/>
      <c r="L67" s="44"/>
    </row>
    <row r="68" spans="1:12" ht="79.5" customHeight="1">
      <c r="A68" s="44"/>
      <c r="B68" s="56" t="s">
        <v>2875</v>
      </c>
      <c r="C68"/>
      <c r="D68" s="59" t="s">
        <v>2878</v>
      </c>
      <c r="E68" s="42">
        <f>'ОБЩИЙ ПРАЙС ЛИСТ'!G714</f>
        <v>3950</v>
      </c>
      <c r="F68" s="145">
        <f>E68*0.59/100*$K$6</f>
        <v>85.529349999999994</v>
      </c>
      <c r="G68" s="145">
        <f>E68*0.69/100*$K$6</f>
        <v>100.02584999999999</v>
      </c>
      <c r="H68" s="145">
        <f>E68*0.73/100*$K$6</f>
        <v>105.82445</v>
      </c>
      <c r="I68" s="145">
        <f>J68*0.8</f>
        <v>123.24</v>
      </c>
      <c r="J68" s="145">
        <f>E68*1/100*$J$6</f>
        <v>154.04999999999998</v>
      </c>
      <c r="K68" s="94"/>
      <c r="L68" s="44"/>
    </row>
    <row r="69" spans="1:12" ht="12.75" customHeight="1">
      <c r="A69" s="44"/>
      <c r="B69" s="148" t="s">
        <v>2447</v>
      </c>
      <c r="C69" s="148"/>
      <c r="D69" s="148"/>
      <c r="E69" s="148"/>
      <c r="F69" s="148"/>
      <c r="G69" s="148"/>
      <c r="H69" s="148"/>
      <c r="I69" s="148"/>
      <c r="J69" s="148"/>
      <c r="K69" s="148"/>
      <c r="L69" s="44"/>
    </row>
    <row r="70" spans="1:12" ht="79.5" customHeight="1">
      <c r="A70" s="44"/>
      <c r="B70" s="39" t="s">
        <v>614</v>
      </c>
      <c r="C70"/>
      <c r="D70" s="59" t="s">
        <v>617</v>
      </c>
      <c r="E70" s="42">
        <f>'ОБЩИЙ ПРАЙС ЛИСТ'!G670</f>
        <v>4350</v>
      </c>
      <c r="F70" s="145">
        <f t="shared" ref="F70:F72" si="40">E70*0.59/100*$K$6</f>
        <v>94.190550000000002</v>
      </c>
      <c r="G70" s="145">
        <f t="shared" ref="G70:G72" si="41">E70*0.69/100*$K$6</f>
        <v>110.15504999999999</v>
      </c>
      <c r="H70" s="145">
        <f t="shared" ref="H70:H72" si="42">E70*0.73/100*$K$6</f>
        <v>116.54084999999999</v>
      </c>
      <c r="I70" s="145">
        <f t="shared" ref="I70:I72" si="43">J70*0.8</f>
        <v>135.72</v>
      </c>
      <c r="J70" s="145">
        <f t="shared" ref="J70:J72" si="44">E70*1/100*$J$6</f>
        <v>169.65</v>
      </c>
      <c r="K70" s="43"/>
      <c r="L70" s="44"/>
    </row>
    <row r="71" spans="1:12" ht="79.5" customHeight="1">
      <c r="A71" s="44"/>
      <c r="B71" s="39" t="s">
        <v>615</v>
      </c>
      <c r="C71"/>
      <c r="D71" s="59" t="s">
        <v>618</v>
      </c>
      <c r="E71" s="42">
        <f>'ОБЩИЙ ПРАЙС ЛИСТ'!G671</f>
        <v>2450</v>
      </c>
      <c r="F71" s="145">
        <f t="shared" si="40"/>
        <v>53.049849999999999</v>
      </c>
      <c r="G71" s="145">
        <f t="shared" si="41"/>
        <v>62.041349999999987</v>
      </c>
      <c r="H71" s="145">
        <f t="shared" si="42"/>
        <v>65.637950000000004</v>
      </c>
      <c r="I71" s="145">
        <f t="shared" si="43"/>
        <v>76.44</v>
      </c>
      <c r="J71" s="145">
        <f t="shared" si="44"/>
        <v>95.55</v>
      </c>
      <c r="K71" s="43"/>
      <c r="L71" s="44"/>
    </row>
    <row r="72" spans="1:12" ht="79.5" customHeight="1">
      <c r="A72" s="44"/>
      <c r="B72" s="39" t="s">
        <v>616</v>
      </c>
      <c r="C72"/>
      <c r="D72" s="59" t="s">
        <v>619</v>
      </c>
      <c r="E72" s="42">
        <f>'ОБЩИЙ ПРАЙС ЛИСТ'!G672</f>
        <v>80</v>
      </c>
      <c r="F72" s="145">
        <f t="shared" si="40"/>
        <v>1.7322399999999998</v>
      </c>
      <c r="G72" s="145">
        <f t="shared" si="41"/>
        <v>2.0258399999999996</v>
      </c>
      <c r="H72" s="145">
        <f t="shared" si="42"/>
        <v>2.1432799999999999</v>
      </c>
      <c r="I72" s="145">
        <f t="shared" si="43"/>
        <v>2.4960000000000004</v>
      </c>
      <c r="J72" s="145">
        <f t="shared" si="44"/>
        <v>3.12</v>
      </c>
      <c r="K72" s="43"/>
      <c r="L72" s="44"/>
    </row>
    <row r="73" spans="1:12" ht="12.75" customHeight="1">
      <c r="A73" s="44"/>
      <c r="B73" s="148" t="s">
        <v>2448</v>
      </c>
      <c r="C73" s="148"/>
      <c r="D73" s="148"/>
      <c r="E73" s="148"/>
      <c r="F73" s="148"/>
      <c r="G73" s="148"/>
      <c r="H73" s="148"/>
      <c r="I73" s="148"/>
      <c r="J73" s="148"/>
      <c r="K73" s="148"/>
      <c r="L73" s="44"/>
    </row>
    <row r="74" spans="1:12" ht="79.5" customHeight="1">
      <c r="A74" s="44"/>
      <c r="B74" s="39" t="s">
        <v>325</v>
      </c>
      <c r="C74"/>
      <c r="D74" s="59" t="s">
        <v>447</v>
      </c>
      <c r="E74" s="42">
        <f>'ОБЩИЙ ПРАЙС ЛИСТ'!G675</f>
        <v>1250</v>
      </c>
      <c r="F74" s="145">
        <f t="shared" ref="F74:F76" si="45">E74*0.59/100*$K$6</f>
        <v>27.06625</v>
      </c>
      <c r="G74" s="145">
        <f t="shared" ref="G74:G76" si="46">E74*0.69/100*$K$6</f>
        <v>31.653749999999992</v>
      </c>
      <c r="H74" s="145">
        <f t="shared" ref="H74:H76" si="47">E74*0.73/100*$K$6</f>
        <v>33.488749999999996</v>
      </c>
      <c r="I74" s="145">
        <f t="shared" ref="I74:I76" si="48">J74*0.8</f>
        <v>39</v>
      </c>
      <c r="J74" s="145">
        <f t="shared" ref="J74:J76" si="49">E74*1/100*$J$6</f>
        <v>48.75</v>
      </c>
      <c r="K74" s="94"/>
      <c r="L74" s="44"/>
    </row>
    <row r="75" spans="1:12" ht="79.5" customHeight="1">
      <c r="A75" s="44"/>
      <c r="B75" s="39" t="s">
        <v>326</v>
      </c>
      <c r="C75"/>
      <c r="D75" s="59" t="s">
        <v>448</v>
      </c>
      <c r="E75" s="42">
        <f>'ОБЩИЙ ПРАЙС ЛИСТ'!G676</f>
        <v>1300</v>
      </c>
      <c r="F75" s="145">
        <f t="shared" si="45"/>
        <v>28.148899999999998</v>
      </c>
      <c r="G75" s="145">
        <f t="shared" si="46"/>
        <v>32.919899999999998</v>
      </c>
      <c r="H75" s="145">
        <f t="shared" si="47"/>
        <v>34.828299999999999</v>
      </c>
      <c r="I75" s="145">
        <f t="shared" si="48"/>
        <v>40.56</v>
      </c>
      <c r="J75" s="145">
        <f t="shared" si="49"/>
        <v>50.699999999999996</v>
      </c>
      <c r="K75" s="94"/>
      <c r="L75" s="44"/>
    </row>
    <row r="76" spans="1:12" ht="79.5" customHeight="1">
      <c r="A76" s="44"/>
      <c r="B76" s="39" t="s">
        <v>327</v>
      </c>
      <c r="C76"/>
      <c r="D76" s="59" t="s">
        <v>449</v>
      </c>
      <c r="E76" s="42">
        <f>'ОБЩИЙ ПРАЙС ЛИСТ'!G677</f>
        <v>1350</v>
      </c>
      <c r="F76" s="145">
        <f t="shared" si="45"/>
        <v>29.231549999999999</v>
      </c>
      <c r="G76" s="145">
        <f t="shared" si="46"/>
        <v>34.186049999999994</v>
      </c>
      <c r="H76" s="145">
        <f t="shared" si="47"/>
        <v>36.167850000000001</v>
      </c>
      <c r="I76" s="145">
        <f t="shared" si="48"/>
        <v>42.120000000000005</v>
      </c>
      <c r="J76" s="145">
        <f t="shared" si="49"/>
        <v>52.65</v>
      </c>
      <c r="K76" s="94"/>
      <c r="L76" s="44"/>
    </row>
    <row r="77" spans="1:12" ht="12.75" customHeight="1">
      <c r="A77" s="44"/>
      <c r="B77" s="148" t="s">
        <v>2449</v>
      </c>
      <c r="C77" s="148"/>
      <c r="D77" s="148"/>
      <c r="E77" s="148"/>
      <c r="F77" s="148"/>
      <c r="G77" s="148"/>
      <c r="H77" s="148"/>
      <c r="I77" s="148"/>
      <c r="J77" s="148"/>
      <c r="K77" s="148"/>
      <c r="L77" s="44"/>
    </row>
    <row r="78" spans="1:12" ht="79.5" customHeight="1">
      <c r="A78" s="44"/>
      <c r="B78" s="39" t="s">
        <v>154</v>
      </c>
      <c r="C78" s="37"/>
      <c r="D78" s="59" t="s">
        <v>526</v>
      </c>
      <c r="E78" s="97">
        <f>'ОБЩИЙ ПРАЙС ЛИСТ'!G303</f>
        <v>39.71</v>
      </c>
      <c r="F78" s="145">
        <f t="shared" ref="F78:F95" si="50">E78*0.59/100*$K$6</f>
        <v>0.85984062999999999</v>
      </c>
      <c r="G78" s="145">
        <f t="shared" ref="G78:G95" si="51">E78*0.69/100*$K$6</f>
        <v>1.00557633</v>
      </c>
      <c r="H78" s="145">
        <f t="shared" ref="H78:H95" si="52">E78*0.73/100*$K$6</f>
        <v>1.0638706099999999</v>
      </c>
      <c r="I78" s="145">
        <f t="shared" ref="I78:I95" si="53">J78*0.8</f>
        <v>1.2389520000000001</v>
      </c>
      <c r="J78" s="145">
        <f t="shared" ref="J78:J95" si="54">E78*1/100*$J$6</f>
        <v>1.5486899999999999</v>
      </c>
      <c r="K78" s="99"/>
      <c r="L78" s="44"/>
    </row>
    <row r="79" spans="1:12" ht="79.5" customHeight="1">
      <c r="A79" s="44"/>
      <c r="B79" s="39" t="s">
        <v>155</v>
      </c>
      <c r="C79" s="37"/>
      <c r="D79" s="59" t="s">
        <v>527</v>
      </c>
      <c r="E79" s="97">
        <f>'ОБЩИЙ ПРАЙС ЛИСТ'!G304</f>
        <v>39.71</v>
      </c>
      <c r="F79" s="145">
        <f t="shared" si="50"/>
        <v>0.85984062999999999</v>
      </c>
      <c r="G79" s="145">
        <f t="shared" si="51"/>
        <v>1.00557633</v>
      </c>
      <c r="H79" s="145">
        <f t="shared" si="52"/>
        <v>1.0638706099999999</v>
      </c>
      <c r="I79" s="145">
        <f t="shared" si="53"/>
        <v>1.2389520000000001</v>
      </c>
      <c r="J79" s="145">
        <f t="shared" si="54"/>
        <v>1.5486899999999999</v>
      </c>
      <c r="K79" s="99"/>
      <c r="L79" s="44"/>
    </row>
    <row r="80" spans="1:12" ht="79.5" customHeight="1">
      <c r="A80" s="44"/>
      <c r="B80" s="39" t="s">
        <v>2730</v>
      </c>
      <c r="C80" s="37"/>
      <c r="D80" s="59" t="s">
        <v>2733</v>
      </c>
      <c r="E80" s="97">
        <f>'ОБЩИЙ ПРАЙС ЛИСТ'!G305</f>
        <v>77.290000000000006</v>
      </c>
      <c r="F80" s="145">
        <f t="shared" si="50"/>
        <v>1.6735603699999999</v>
      </c>
      <c r="G80" s="145">
        <f t="shared" si="51"/>
        <v>1.9572146700000002</v>
      </c>
      <c r="H80" s="145">
        <f t="shared" si="52"/>
        <v>2.07067639</v>
      </c>
      <c r="I80" s="145">
        <f t="shared" si="53"/>
        <v>2.411448</v>
      </c>
      <c r="J80" s="145">
        <f t="shared" si="54"/>
        <v>3.01431</v>
      </c>
      <c r="K80" s="99"/>
      <c r="L80" s="44"/>
    </row>
    <row r="81" spans="1:12" ht="79.5" customHeight="1">
      <c r="A81" s="44"/>
      <c r="B81" s="39" t="s">
        <v>2732</v>
      </c>
      <c r="C81" s="37"/>
      <c r="D81" s="59" t="s">
        <v>2734</v>
      </c>
      <c r="E81" s="97">
        <f>'ОБЩИЙ ПРАЙС ЛИСТ'!G306</f>
        <v>77.290000000000006</v>
      </c>
      <c r="F81" s="145">
        <f t="shared" si="50"/>
        <v>1.6735603699999999</v>
      </c>
      <c r="G81" s="145">
        <f t="shared" si="51"/>
        <v>1.9572146700000002</v>
      </c>
      <c r="H81" s="145">
        <f t="shared" si="52"/>
        <v>2.07067639</v>
      </c>
      <c r="I81" s="145">
        <f t="shared" si="53"/>
        <v>2.411448</v>
      </c>
      <c r="J81" s="145">
        <f t="shared" si="54"/>
        <v>3.01431</v>
      </c>
      <c r="K81" s="99"/>
      <c r="L81" s="44"/>
    </row>
    <row r="82" spans="1:12" ht="79.5" customHeight="1">
      <c r="A82" s="44"/>
      <c r="B82" s="39" t="s">
        <v>156</v>
      </c>
      <c r="C82" s="37"/>
      <c r="D82" s="59" t="s">
        <v>528</v>
      </c>
      <c r="E82" s="97">
        <f>'ОБЩИЙ ПРАЙС ЛИСТ'!G307</f>
        <v>58.52</v>
      </c>
      <c r="F82" s="145">
        <f t="shared" si="50"/>
        <v>1.26713356</v>
      </c>
      <c r="G82" s="145">
        <f t="shared" si="51"/>
        <v>1.4819019599999999</v>
      </c>
      <c r="H82" s="145">
        <f t="shared" si="52"/>
        <v>1.5678093200000001</v>
      </c>
      <c r="I82" s="145">
        <f t="shared" si="53"/>
        <v>1.8258240000000001</v>
      </c>
      <c r="J82" s="145">
        <f t="shared" si="54"/>
        <v>2.2822800000000001</v>
      </c>
      <c r="K82" s="99"/>
      <c r="L82" s="44"/>
    </row>
    <row r="83" spans="1:12" ht="79.5" customHeight="1">
      <c r="A83" s="44"/>
      <c r="B83" s="39" t="s">
        <v>157</v>
      </c>
      <c r="C83" s="37"/>
      <c r="D83" s="59" t="s">
        <v>529</v>
      </c>
      <c r="E83" s="97">
        <f>'ОБЩИЙ ПРАЙС ЛИСТ'!G308</f>
        <v>58.52</v>
      </c>
      <c r="F83" s="145">
        <f t="shared" si="50"/>
        <v>1.26713356</v>
      </c>
      <c r="G83" s="145">
        <f t="shared" si="51"/>
        <v>1.4819019599999999</v>
      </c>
      <c r="H83" s="145">
        <f t="shared" si="52"/>
        <v>1.5678093200000001</v>
      </c>
      <c r="I83" s="145">
        <f t="shared" si="53"/>
        <v>1.8258240000000001</v>
      </c>
      <c r="J83" s="145">
        <f t="shared" si="54"/>
        <v>2.2822800000000001</v>
      </c>
      <c r="K83" s="99"/>
      <c r="L83" s="44"/>
    </row>
    <row r="84" spans="1:12" ht="79.5" customHeight="1">
      <c r="A84" s="44"/>
      <c r="B84" s="39" t="s">
        <v>158</v>
      </c>
      <c r="C84" s="37"/>
      <c r="D84" s="59" t="s">
        <v>530</v>
      </c>
      <c r="E84" s="97">
        <f>'ОБЩИЙ ПРАЙС ЛИСТ'!G309</f>
        <v>98.09</v>
      </c>
      <c r="F84" s="145">
        <f t="shared" si="50"/>
        <v>2.1239427699999998</v>
      </c>
      <c r="G84" s="145">
        <f t="shared" si="51"/>
        <v>2.4839330699999995</v>
      </c>
      <c r="H84" s="145">
        <f t="shared" si="52"/>
        <v>2.6279291899999997</v>
      </c>
      <c r="I84" s="145">
        <f t="shared" si="53"/>
        <v>3.0604080000000002</v>
      </c>
      <c r="J84" s="145">
        <f t="shared" si="54"/>
        <v>3.82551</v>
      </c>
      <c r="K84" s="99"/>
      <c r="L84" s="44"/>
    </row>
    <row r="85" spans="1:12" ht="79.5" customHeight="1">
      <c r="A85" s="44"/>
      <c r="B85" s="39" t="s">
        <v>159</v>
      </c>
      <c r="C85" s="37"/>
      <c r="D85" s="59" t="s">
        <v>531</v>
      </c>
      <c r="E85" s="97">
        <f>'ОБЩИЙ ПРАЙС ЛИСТ'!G310</f>
        <v>98.09</v>
      </c>
      <c r="F85" s="145">
        <f t="shared" si="50"/>
        <v>2.1239427699999998</v>
      </c>
      <c r="G85" s="145">
        <f t="shared" si="51"/>
        <v>2.4839330699999995</v>
      </c>
      <c r="H85" s="145">
        <f t="shared" si="52"/>
        <v>2.6279291899999997</v>
      </c>
      <c r="I85" s="145">
        <f t="shared" si="53"/>
        <v>3.0604080000000002</v>
      </c>
      <c r="J85" s="145">
        <f t="shared" si="54"/>
        <v>3.82551</v>
      </c>
      <c r="K85" s="99"/>
      <c r="L85" s="44"/>
    </row>
    <row r="86" spans="1:12" ht="79.5" customHeight="1">
      <c r="A86" s="44"/>
      <c r="B86" s="39" t="s">
        <v>160</v>
      </c>
      <c r="C86" s="37"/>
      <c r="D86" s="59" t="s">
        <v>532</v>
      </c>
      <c r="E86" s="97">
        <f>'ОБЩИЙ ПРАЙС ЛИСТ'!G311</f>
        <v>75.28</v>
      </c>
      <c r="F86" s="145">
        <f t="shared" si="50"/>
        <v>1.63003784</v>
      </c>
      <c r="G86" s="145">
        <f t="shared" si="51"/>
        <v>1.90631544</v>
      </c>
      <c r="H86" s="145">
        <f t="shared" si="52"/>
        <v>2.0168264800000002</v>
      </c>
      <c r="I86" s="145">
        <f t="shared" si="53"/>
        <v>2.3487360000000002</v>
      </c>
      <c r="J86" s="145">
        <f t="shared" si="54"/>
        <v>2.9359199999999999</v>
      </c>
      <c r="K86" s="99"/>
      <c r="L86" s="44"/>
    </row>
    <row r="87" spans="1:12" ht="79.5" customHeight="1">
      <c r="A87" s="44"/>
      <c r="B87" s="39" t="s">
        <v>161</v>
      </c>
      <c r="C87" s="37"/>
      <c r="D87" s="59" t="s">
        <v>533</v>
      </c>
      <c r="E87" s="97">
        <f>'ОБЩИЙ ПРАЙС ЛИСТ'!G312</f>
        <v>75.28</v>
      </c>
      <c r="F87" s="145">
        <f t="shared" si="50"/>
        <v>1.63003784</v>
      </c>
      <c r="G87" s="145">
        <f t="shared" si="51"/>
        <v>1.90631544</v>
      </c>
      <c r="H87" s="145">
        <f t="shared" si="52"/>
        <v>2.0168264800000002</v>
      </c>
      <c r="I87" s="145">
        <f t="shared" si="53"/>
        <v>2.3487360000000002</v>
      </c>
      <c r="J87" s="145">
        <f t="shared" si="54"/>
        <v>2.9359199999999999</v>
      </c>
      <c r="K87" s="99"/>
      <c r="L87" s="44"/>
    </row>
    <row r="88" spans="1:12" ht="79.5" customHeight="1">
      <c r="A88" s="44"/>
      <c r="B88" s="39" t="s">
        <v>162</v>
      </c>
      <c r="C88" s="37"/>
      <c r="D88" s="59" t="s">
        <v>534</v>
      </c>
      <c r="E88" s="97">
        <f>'ОБЩИЙ ПРАЙС ЛИСТ'!G313</f>
        <v>127.96</v>
      </c>
      <c r="F88" s="145">
        <f t="shared" si="50"/>
        <v>2.7707178799999999</v>
      </c>
      <c r="G88" s="145">
        <f t="shared" si="51"/>
        <v>3.2403310799999994</v>
      </c>
      <c r="H88" s="145">
        <f t="shared" si="52"/>
        <v>3.4281763599999997</v>
      </c>
      <c r="I88" s="145">
        <f t="shared" si="53"/>
        <v>3.9923519999999999</v>
      </c>
      <c r="J88" s="145">
        <f t="shared" si="54"/>
        <v>4.9904399999999995</v>
      </c>
      <c r="K88" s="99"/>
      <c r="L88" s="44"/>
    </row>
    <row r="89" spans="1:12" ht="79.5" customHeight="1">
      <c r="A89" s="44"/>
      <c r="B89" s="39" t="s">
        <v>163</v>
      </c>
      <c r="C89" s="37"/>
      <c r="D89" s="59" t="s">
        <v>535</v>
      </c>
      <c r="E89" s="97">
        <f>'ОБЩИЙ ПРАЙС ЛИСТ'!G314</f>
        <v>127.96</v>
      </c>
      <c r="F89" s="145">
        <f t="shared" si="50"/>
        <v>2.7707178799999999</v>
      </c>
      <c r="G89" s="145">
        <f t="shared" si="51"/>
        <v>3.2403310799999994</v>
      </c>
      <c r="H89" s="145">
        <f t="shared" si="52"/>
        <v>3.4281763599999997</v>
      </c>
      <c r="I89" s="145">
        <f t="shared" si="53"/>
        <v>3.9923519999999999</v>
      </c>
      <c r="J89" s="145">
        <f t="shared" si="54"/>
        <v>4.9904399999999995</v>
      </c>
      <c r="K89" s="99"/>
      <c r="L89" s="44"/>
    </row>
    <row r="90" spans="1:12" ht="79.5" customHeight="1">
      <c r="A90" s="44"/>
      <c r="B90" s="39" t="s">
        <v>164</v>
      </c>
      <c r="C90" s="37"/>
      <c r="D90" s="59" t="s">
        <v>536</v>
      </c>
      <c r="E90" s="97">
        <f>'ОБЩИЙ ПРАЙС ЛИСТ'!G315</f>
        <v>182.32</v>
      </c>
      <c r="F90" s="145">
        <f t="shared" si="50"/>
        <v>3.9477749599999998</v>
      </c>
      <c r="G90" s="145">
        <f t="shared" si="51"/>
        <v>4.6168893599999992</v>
      </c>
      <c r="H90" s="145">
        <f t="shared" si="52"/>
        <v>4.8845351199999998</v>
      </c>
      <c r="I90" s="145">
        <f t="shared" si="53"/>
        <v>5.6883840000000001</v>
      </c>
      <c r="J90" s="145">
        <f t="shared" si="54"/>
        <v>7.1104799999999999</v>
      </c>
      <c r="K90" s="99"/>
      <c r="L90" s="44"/>
    </row>
    <row r="91" spans="1:12" ht="79.5" customHeight="1">
      <c r="A91" s="44"/>
      <c r="B91" s="39" t="s">
        <v>165</v>
      </c>
      <c r="C91" s="37"/>
      <c r="D91" s="59" t="s">
        <v>537</v>
      </c>
      <c r="E91" s="97">
        <f>'ОБЩИЙ ПРАЙС ЛИСТ'!G316</f>
        <v>182.32</v>
      </c>
      <c r="F91" s="145">
        <f t="shared" si="50"/>
        <v>3.9477749599999998</v>
      </c>
      <c r="G91" s="145">
        <f t="shared" si="51"/>
        <v>4.6168893599999992</v>
      </c>
      <c r="H91" s="145">
        <f t="shared" si="52"/>
        <v>4.8845351199999998</v>
      </c>
      <c r="I91" s="145">
        <f t="shared" si="53"/>
        <v>5.6883840000000001</v>
      </c>
      <c r="J91" s="145">
        <f t="shared" si="54"/>
        <v>7.1104799999999999</v>
      </c>
      <c r="K91" s="99"/>
      <c r="L91" s="44"/>
    </row>
    <row r="92" spans="1:12" ht="79.5" customHeight="1">
      <c r="A92" s="44"/>
      <c r="B92" s="39" t="s">
        <v>166</v>
      </c>
      <c r="C92" s="37"/>
      <c r="D92" s="59" t="s">
        <v>538</v>
      </c>
      <c r="E92" s="97">
        <f>'ОБЩИЙ ПРАЙС ЛИСТ'!G317</f>
        <v>160.25</v>
      </c>
      <c r="F92" s="145">
        <f t="shared" si="50"/>
        <v>3.4698932499999997</v>
      </c>
      <c r="G92" s="145">
        <f t="shared" si="51"/>
        <v>4.0580107499999993</v>
      </c>
      <c r="H92" s="145">
        <f t="shared" si="52"/>
        <v>4.2932577500000004</v>
      </c>
      <c r="I92" s="145">
        <f t="shared" si="53"/>
        <v>4.9998000000000005</v>
      </c>
      <c r="J92" s="145">
        <f t="shared" si="54"/>
        <v>6.2497499999999997</v>
      </c>
      <c r="K92" s="99"/>
      <c r="L92" s="44"/>
    </row>
    <row r="93" spans="1:12" ht="79.5" customHeight="1">
      <c r="A93" s="44"/>
      <c r="B93" s="39" t="s">
        <v>167</v>
      </c>
      <c r="C93" s="37"/>
      <c r="D93" s="59" t="s">
        <v>539</v>
      </c>
      <c r="E93" s="97">
        <f>'ОБЩИЙ ПРАЙС ЛИСТ'!G318</f>
        <v>160.25</v>
      </c>
      <c r="F93" s="145">
        <f t="shared" si="50"/>
        <v>3.4698932499999997</v>
      </c>
      <c r="G93" s="145">
        <f t="shared" si="51"/>
        <v>4.0580107499999993</v>
      </c>
      <c r="H93" s="145">
        <f t="shared" si="52"/>
        <v>4.2932577500000004</v>
      </c>
      <c r="I93" s="145">
        <f t="shared" si="53"/>
        <v>4.9998000000000005</v>
      </c>
      <c r="J93" s="145">
        <f t="shared" si="54"/>
        <v>6.2497499999999997</v>
      </c>
      <c r="K93" s="99"/>
      <c r="L93" s="44"/>
    </row>
    <row r="94" spans="1:12" ht="79.5" customHeight="1">
      <c r="A94" s="44"/>
      <c r="B94" s="39" t="s">
        <v>168</v>
      </c>
      <c r="C94" s="37"/>
      <c r="D94" s="59" t="s">
        <v>540</v>
      </c>
      <c r="E94" s="97">
        <f>'ОБЩИЙ ПРАЙС ЛИСТ'!G319</f>
        <v>185.53</v>
      </c>
      <c r="F94" s="145">
        <f t="shared" si="50"/>
        <v>4.01728109</v>
      </c>
      <c r="G94" s="145">
        <f t="shared" si="51"/>
        <v>4.698176189999999</v>
      </c>
      <c r="H94" s="145">
        <f t="shared" si="52"/>
        <v>4.9705342300000002</v>
      </c>
      <c r="I94" s="145">
        <f t="shared" si="53"/>
        <v>5.7885360000000006</v>
      </c>
      <c r="J94" s="145">
        <f t="shared" si="54"/>
        <v>7.2356699999999998</v>
      </c>
      <c r="K94" s="99"/>
      <c r="L94" s="44"/>
    </row>
    <row r="95" spans="1:12" ht="79.5" customHeight="1">
      <c r="A95" s="44"/>
      <c r="B95" s="39" t="s">
        <v>169</v>
      </c>
      <c r="C95" s="37"/>
      <c r="D95" s="59" t="s">
        <v>541</v>
      </c>
      <c r="E95" s="97">
        <f>'ОБЩИЙ ПРАЙС ЛИСТ'!G320</f>
        <v>185.53</v>
      </c>
      <c r="F95" s="145">
        <f t="shared" si="50"/>
        <v>4.01728109</v>
      </c>
      <c r="G95" s="145">
        <f t="shared" si="51"/>
        <v>4.698176189999999</v>
      </c>
      <c r="H95" s="145">
        <f t="shared" si="52"/>
        <v>4.9705342300000002</v>
      </c>
      <c r="I95" s="145">
        <f t="shared" si="53"/>
        <v>5.7885360000000006</v>
      </c>
      <c r="J95" s="145">
        <f t="shared" si="54"/>
        <v>7.2356699999999998</v>
      </c>
      <c r="K95" s="99"/>
      <c r="L95" s="44"/>
    </row>
    <row r="96" spans="1:12" ht="2.25" customHeight="1">
      <c r="A96" s="44"/>
      <c r="B96" s="46"/>
      <c r="C96" s="44"/>
      <c r="D96" s="47"/>
      <c r="E96" s="105"/>
      <c r="F96" s="139"/>
      <c r="G96" s="139"/>
      <c r="H96" s="139"/>
      <c r="I96" s="139"/>
      <c r="J96" s="139"/>
      <c r="K96" s="44"/>
      <c r="L96" s="44"/>
    </row>
  </sheetData>
  <sheetProtection insertRows="0" deleteRows="0"/>
  <protectedRanges>
    <protectedRange password="C64C" sqref="B96:D8335 B48:D49 C44:D44" name="Диапазон1_7_1"/>
    <protectedRange password="C64C" sqref="B14:B34 B9:B12 D9:D34 B44:B47 D45:D47" name="Диапазон1_7_1_2_1_1_1"/>
    <protectedRange password="C64C" sqref="C45:C47 C9:C34" name="Диапазон1_7_1_2_1_1_2"/>
    <protectedRange password="C64C" sqref="B13" name="Диапазон1_7_1_2_1_1_1_2"/>
    <protectedRange password="C64C" sqref="E29:E30 E32 E34 E45:E49 E10:E16 E18:E27" name="Диапазон1_7_1_10_10_3_7_3_3_2_1_4_1_5_7"/>
    <protectedRange password="C64C" sqref="B77 D77:J77" name="Диапазон1_7_1_2_1_1_1_3"/>
    <protectedRange password="C64C" sqref="C77" name="Диапазон1_7_1_2_1_1_2_1"/>
    <protectedRange password="C64C" sqref="B79:C95" name="Диапазон1_7_1_4"/>
    <protectedRange password="C64C" sqref="B78 D78:D95" name="Диапазон1_7_1_2_1_1_1_5"/>
    <protectedRange password="C64C" sqref="C78" name="Диапазон1_7_1_2_1_1_2_3"/>
    <protectedRange password="C64C" sqref="E78:E95" name="Диапазон1_7_1_10_10_3_7_3_3_2_1_4_1_5_7_2_2"/>
    <protectedRange password="C64C" sqref="B35 D35" name="Диапазон1_7_1_1_2_1"/>
    <protectedRange password="C64C" sqref="C35" name="Диапазон1_7_1_1_10_1_2"/>
    <protectedRange password="C64C" sqref="D36:D39" name="Диапазон1_7_16_1_1_2_1"/>
    <protectedRange password="C64C" sqref="B36 B38:B39" name="Диапазон1_3_3_1_1_2_1"/>
    <protectedRange password="C64C" sqref="C36:C39" name="Диапазон1_7_1_1_10_1_2_1"/>
    <protectedRange password="C64C" sqref="E36:E39" name="Диапазон1_7_1_10_10_3_7_3_3_2_1_4_1_5_1"/>
    <protectedRange password="C64C" sqref="B40 D40" name="Диапазон1_7_1_1_2"/>
    <protectedRange password="C64C" sqref="C40" name="Диапазон1_7_1_1_5"/>
    <protectedRange password="C64C" sqref="B41:B43 D41:D43" name="Диапазон1_7_1_1_3"/>
    <protectedRange password="C64C" sqref="C41:C43" name="Диапазон1_7_1_1_5_1"/>
    <protectedRange password="C64C" sqref="E41:E43" name="Диапазон1_7_1_10_10_3_7_3_3_2_1_4_1_5"/>
    <protectedRange password="C64C" sqref="B50:D50" name="Диапазон1_7_1_3"/>
    <protectedRange password="C64C" sqref="B51:D55 C56:C57" name="Диапазон1_7_1_5"/>
    <protectedRange password="C64C" sqref="E51:E53" name="Диапазон1_7_1_10_10_3_7_3_3_2_1_4_1_5_2"/>
    <protectedRange password="C64C" sqref="E54:E57" name="Диапазон1_7_1_10_10_3_7_3_3_2_1_4_1_5_3"/>
    <protectedRange password="C64C" sqref="K58 B58:D58" name="Диапазон1_7_1_6"/>
    <protectedRange password="C64C" sqref="B59:D64 C70:C72 C65:D68" name="Диапазон1_7_1_7"/>
    <protectedRange password="C64C" sqref="B69:D69 K73 K69 B73:D73" name="Диапазон1_7_1_8"/>
    <protectedRange password="C64C" sqref="B74:D76" name="Диапазон1_7_1_10"/>
    <protectedRange password="C64C" sqref="B56" name="Диапазон1_7_1_5_1"/>
    <protectedRange password="C64C" sqref="D56:D57" name="Диапазон1_7_1_5_2"/>
    <protectedRange password="C64C" sqref="E59:E60" name="Диапазон1_7_1_10_10_3_7_3_3_2_1_4_1_5_4_1"/>
    <protectedRange password="C64C" sqref="E61:E63" name="Диапазон1_7_1_10_10_3_7_3_3_2_1_4_1_5_5_1"/>
    <protectedRange password="C64C" sqref="E64:E68" name="Диапазон1_7_1_10_10_3_7_3_3_2_1_4_1_5_6_1"/>
    <protectedRange password="C64C" sqref="B70:B72" name="Диапазон1_7_1_7_2"/>
    <protectedRange password="C64C" sqref="D70:D72" name="Диапазон1_7_1_7_3"/>
    <protectedRange password="C64C" sqref="E70:E72" name="Диапазон1_7_1_10_10_3_7_3_3_2_1_4_1_5_6_2"/>
    <protectedRange password="C64C" sqref="E74:E76" name="Диапазон1_7_1_10_10_3_7_3_3_2_1_4_1_5_7_3_1"/>
    <protectedRange password="C64C" sqref="B7:B8" name="Диапазон1_7_1_1_1_1"/>
    <protectedRange password="C64C" sqref="D7:D8" name="Диапазон1_7_1_1_1_2"/>
    <protectedRange password="C64C" sqref="C7:C8" name="Диапазон1_7_1_1_1_3"/>
    <protectedRange password="C64C" sqref="D5" name="Диапазон1_7_1_1_2_1_1_2_1_1_1_1_1"/>
    <protectedRange password="C64C" sqref="B57 B65:B68" name="Диапазон1_7_1_2_1_3"/>
    <protectedRange password="C64C" sqref="F10:J16 F18:J27 F32:J32 F29:J30 F34:J34 F36:J39 F41:J43 F45:J49 F78:J95 F51:J57 F70:J72 F59:J68 F74:J76" name="Диапазон1_7_1_10_10_3_9"/>
  </protectedRanges>
  <mergeCells count="14">
    <mergeCell ref="B33:K33"/>
    <mergeCell ref="B35:K35"/>
    <mergeCell ref="B40:K40"/>
    <mergeCell ref="B73:K73"/>
    <mergeCell ref="B77:K77"/>
    <mergeCell ref="B44:K44"/>
    <mergeCell ref="B50:K50"/>
    <mergeCell ref="B58:K58"/>
    <mergeCell ref="B69:K69"/>
    <mergeCell ref="B9:K9"/>
    <mergeCell ref="B17:K17"/>
    <mergeCell ref="E4:K4"/>
    <mergeCell ref="B28:K28"/>
    <mergeCell ref="B31:K31"/>
  </mergeCells>
  <pageMargins left="0.7" right="0.7" top="0.75" bottom="0.75" header="0.3" footer="0.3"/>
  <pageSetup paperSize="9" scale="47" fitToHeight="0" orientation="portrait" r:id="rId1"/>
  <rowBreaks count="2" manualBreakCount="2">
    <brk id="21" min="1" max="6" man="1"/>
    <brk id="43" min="1" max="6" man="1"/>
  </rowBreaks>
  <ignoredErrors>
    <ignoredError sqref="E10:E16 E18:E27 E29:E30 E32 E34 E36:E39 E41:E43 E45:E49 E51:E56 E59:E64 E70:E72 E74:E76 E82:E95 E78:E79 E80:E81 E57 E66:E68 E6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10</vt:i4>
      </vt:variant>
    </vt:vector>
  </HeadingPairs>
  <TitlesOfParts>
    <vt:vector size="21" baseType="lpstr">
      <vt:lpstr>ОБЩИЙ ПРАЙС ЛИСТ</vt:lpstr>
      <vt:lpstr>КОМПЛЕКТЫ ДОМОФОНОВ</vt:lpstr>
      <vt:lpstr>ДОМОФОНЫ</vt:lpstr>
      <vt:lpstr>МНОГОКВАРТИРНЫЕ ДОМОФОНЫ</vt:lpstr>
      <vt:lpstr>HD ВИДЕО</vt:lpstr>
      <vt:lpstr>IP ВИДЕО</vt:lpstr>
      <vt:lpstr>СЕТЕВОЕ ОБОРУДОВАНИЕ</vt:lpstr>
      <vt:lpstr>КОНТРОЛЬ ДОСТУПА</vt:lpstr>
      <vt:lpstr>РЕЧЕВОЕ ОПОВЕЩЕНИЕ</vt:lpstr>
      <vt:lpstr>ИСТОЧНИКИ ПИТАНИЯ</vt:lpstr>
      <vt:lpstr>CCTV СОПУТСТВУЮЩЕЕ</vt:lpstr>
      <vt:lpstr>'CCTV СОПУТСТВУЮЩЕЕ'!Область_печати</vt:lpstr>
      <vt:lpstr>'HD ВИДЕО'!Область_печати</vt:lpstr>
      <vt:lpstr>'IP ВИДЕО'!Область_печати</vt:lpstr>
      <vt:lpstr>ДОМОФОНЫ!Область_печати</vt:lpstr>
      <vt:lpstr>'ИСТОЧНИКИ ПИТАНИЯ'!Область_печати</vt:lpstr>
      <vt:lpstr>'КОМПЛЕКТЫ ДОМОФОНОВ'!Область_печати</vt:lpstr>
      <vt:lpstr>'КОНТРОЛЬ ДОСТУПА'!Область_печати</vt:lpstr>
      <vt:lpstr>'МНОГОКВАРТИРНЫЕ ДОМОФОНЫ'!Область_печати</vt:lpstr>
      <vt:lpstr>'РЕЧЕВОЕ ОПОВЕЩЕНИЕ'!Область_печати</vt:lpstr>
      <vt:lpstr>'СЕТЕВОЕ ОБОРУДОВАНИЕ'!Область_печати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2025-09-10T09:27:42Z</dcterms:modified>
</cp:coreProperties>
</file>